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775" windowHeight="8955" activeTab="3"/>
  </bookViews>
  <sheets>
    <sheet name="CIS" sheetId="1" r:id="rId1"/>
    <sheet name="CFP" sheetId="2" r:id="rId2"/>
    <sheet name="SttEquityChange" sheetId="3" r:id="rId3"/>
    <sheet name="CFS" sheetId="4" r:id="rId4"/>
  </sheets>
  <definedNames>
    <definedName name="_xlnm.Print_Area" localSheetId="1">'CFP'!$A$1:$J$73</definedName>
    <definedName name="_xlnm.Print_Area" localSheetId="3">'CFS'!$A$1:$E$67</definedName>
    <definedName name="_xlnm.Print_Area" localSheetId="0">'CIS'!$A$1:$I$51</definedName>
    <definedName name="_xlnm.Print_Area" localSheetId="2">'SttEquityChange'!$A$1:$L$39</definedName>
  </definedNames>
  <calcPr fullCalcOnLoad="1"/>
</workbook>
</file>

<file path=xl/sharedStrings.xml><?xml version="1.0" encoding="utf-8"?>
<sst xmlns="http://schemas.openxmlformats.org/spreadsheetml/2006/main" count="181" uniqueCount="141">
  <si>
    <t>Revenue</t>
  </si>
  <si>
    <t>Operating Expenses</t>
  </si>
  <si>
    <t>Finance Cost</t>
  </si>
  <si>
    <t xml:space="preserve">Profit Before Taxation </t>
  </si>
  <si>
    <t>Profit for the period</t>
  </si>
  <si>
    <t>Quarter</t>
  </si>
  <si>
    <t xml:space="preserve">Current </t>
  </si>
  <si>
    <t>Year</t>
  </si>
  <si>
    <t>Individual Quarter</t>
  </si>
  <si>
    <t>Cummulative Quarter</t>
  </si>
  <si>
    <t>To Date</t>
  </si>
  <si>
    <t>Period</t>
  </si>
  <si>
    <t xml:space="preserve">Total </t>
  </si>
  <si>
    <t>Total</t>
  </si>
  <si>
    <t>Non-current Assets</t>
  </si>
  <si>
    <t>Current Assets</t>
  </si>
  <si>
    <t>TOTAL ASSETS</t>
  </si>
  <si>
    <t>EQUITY AND LIABILITIES</t>
  </si>
  <si>
    <t>Deferred tax liabilities</t>
  </si>
  <si>
    <t>Current Liabilities</t>
  </si>
  <si>
    <t>Trade payables</t>
  </si>
  <si>
    <t>Other payables and accrued expenses</t>
  </si>
  <si>
    <t>Tax liabilities</t>
  </si>
  <si>
    <t>TOTAL EQUITY AND LIABILITIES</t>
  </si>
  <si>
    <t>(Incorporated In Malaysia)</t>
  </si>
  <si>
    <t>As at end of</t>
  </si>
  <si>
    <t xml:space="preserve">Year Ended </t>
  </si>
  <si>
    <t>Share</t>
  </si>
  <si>
    <t>Capital</t>
  </si>
  <si>
    <t>Premium</t>
  </si>
  <si>
    <t>Revaluation</t>
  </si>
  <si>
    <t>Reserve</t>
  </si>
  <si>
    <t>Retained</t>
  </si>
  <si>
    <t>Earnings</t>
  </si>
  <si>
    <t>Interest</t>
  </si>
  <si>
    <t>Equity</t>
  </si>
  <si>
    <t>Preceding Year</t>
  </si>
  <si>
    <t xml:space="preserve">   Inventories</t>
  </si>
  <si>
    <t>Corresponding</t>
  </si>
  <si>
    <t>RM'000</t>
  </si>
  <si>
    <t xml:space="preserve">   Property, plant &amp; equipment</t>
  </si>
  <si>
    <t xml:space="preserve">   Trade receivables</t>
  </si>
  <si>
    <t xml:space="preserve">   Other receivabless and prepaid expenses</t>
  </si>
  <si>
    <t xml:space="preserve">   Cash and bank balances</t>
  </si>
  <si>
    <t>TOTAL EQUITY</t>
  </si>
  <si>
    <t xml:space="preserve">Term loan  </t>
  </si>
  <si>
    <t>Hire purchase</t>
  </si>
  <si>
    <t>Share Capital</t>
  </si>
  <si>
    <t xml:space="preserve">Share </t>
  </si>
  <si>
    <t>RM '000</t>
  </si>
  <si>
    <t>Net Profit Before Taxation</t>
  </si>
  <si>
    <t>Adjustment for Non Cash Flow:</t>
  </si>
  <si>
    <t xml:space="preserve">   Non-cash items</t>
  </si>
  <si>
    <t xml:space="preserve">   Non-operating items</t>
  </si>
  <si>
    <t>Operating Profit Before Changes in Working Capital</t>
  </si>
  <si>
    <t>Changes in Working Capital</t>
  </si>
  <si>
    <t xml:space="preserve">   Net Changes in Current Liabilities</t>
  </si>
  <si>
    <t xml:space="preserve">   Finance cost paid</t>
  </si>
  <si>
    <t xml:space="preserve">   Income tax paid</t>
  </si>
  <si>
    <t>Net Cash Flows from Operating Activities</t>
  </si>
  <si>
    <t>Investing Activities</t>
  </si>
  <si>
    <t xml:space="preserve">   Dividend Income Received</t>
  </si>
  <si>
    <t xml:space="preserve">   Interest Income Received</t>
  </si>
  <si>
    <t xml:space="preserve">   Equity Investments</t>
  </si>
  <si>
    <t xml:space="preserve">   Other Income</t>
  </si>
  <si>
    <t>Financing Activities</t>
  </si>
  <si>
    <t xml:space="preserve">   Bank Borrowings</t>
  </si>
  <si>
    <t xml:space="preserve">   Dividend Paid</t>
  </si>
  <si>
    <t>Net Changes in Cash &amp; Cash Equivalents</t>
  </si>
  <si>
    <t>Cash &amp; Cash Equivalents at the beginning of Year</t>
  </si>
  <si>
    <t>Cash &amp; Cash Equivalents at end of Period</t>
  </si>
  <si>
    <t>Cash &amp; Cash Equivalents comprise:</t>
  </si>
  <si>
    <t xml:space="preserve">   Cash and Bank Balances</t>
  </si>
  <si>
    <t xml:space="preserve">   Bank Overdraft</t>
  </si>
  <si>
    <t>Current</t>
  </si>
  <si>
    <t>As at</t>
  </si>
  <si>
    <t>Preceding</t>
  </si>
  <si>
    <t>Financial</t>
  </si>
  <si>
    <t>UNAUDITED CONDENSED CONSOLIDATED STATEMENTS OF CHANGES IN EQUITY</t>
  </si>
  <si>
    <t>TOTAL LIABILITIES</t>
  </si>
  <si>
    <t xml:space="preserve">   Net Changes in Current Assets</t>
  </si>
  <si>
    <t>Cash from Operations</t>
  </si>
  <si>
    <t xml:space="preserve">   Fixed Deposits</t>
  </si>
  <si>
    <t xml:space="preserve">   Less: Fixed Deposits Pledged</t>
  </si>
  <si>
    <t xml:space="preserve">Other Operating Income </t>
  </si>
  <si>
    <t>Non-current Liabilites</t>
  </si>
  <si>
    <t xml:space="preserve">   Prepaid lease payment</t>
  </si>
  <si>
    <t>3 Months Period Ended June 30, 2009</t>
  </si>
  <si>
    <t>Balance as at June 30, 2009</t>
  </si>
  <si>
    <r>
      <t>LEONG HUP HOLDINGS BERHAD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(51316-D)</t>
    </r>
  </si>
  <si>
    <t>Share of Profit of Associates</t>
  </si>
  <si>
    <t>Taxation</t>
  </si>
  <si>
    <t xml:space="preserve">   Land held for development</t>
  </si>
  <si>
    <t xml:space="preserve">   Investment properties</t>
  </si>
  <si>
    <t xml:space="preserve">   Investment in associated companies</t>
  </si>
  <si>
    <t xml:space="preserve">   Deferred tax assets</t>
  </si>
  <si>
    <t xml:space="preserve">   Intangible assets</t>
  </si>
  <si>
    <t>Reserves</t>
  </si>
  <si>
    <t>Overdraft &amp; Short term borrowings</t>
  </si>
  <si>
    <t>Earnings per share attributable to</t>
  </si>
  <si>
    <t xml:space="preserve">   Fixed deposits</t>
  </si>
  <si>
    <t>Translation</t>
  </si>
  <si>
    <t>Movement during the period</t>
  </si>
  <si>
    <t xml:space="preserve">   Proceeds from Disposal of Fixed Assets / Investment Properties</t>
  </si>
  <si>
    <t xml:space="preserve">   Purchase of Fixed Assets / Investment Properties</t>
  </si>
  <si>
    <t>FOR THE QUARTER ENDED 30 JUNE 2010</t>
  </si>
  <si>
    <t>Currency Translation Differences</t>
  </si>
  <si>
    <t>Non-Controlling Interest</t>
  </si>
  <si>
    <t>Owners of the Parent</t>
  </si>
  <si>
    <t>Total Comprehensive Income for the period</t>
  </si>
  <si>
    <t>Profit for the period attributable to:</t>
  </si>
  <si>
    <t>Total Comprehensive Income for the period attributable to:</t>
  </si>
  <si>
    <t xml:space="preserve">Owners of the parent - Basic (sen) </t>
  </si>
  <si>
    <t>3 Months Period Ended June 30, 2010</t>
  </si>
  <si>
    <t>Balance as at June 30, 2010</t>
  </si>
  <si>
    <t>Treasury</t>
  </si>
  <si>
    <t>Shares</t>
  </si>
  <si>
    <t>Resrve</t>
  </si>
  <si>
    <t>Total comprehensive Income for the period</t>
  </si>
  <si>
    <t>Derivative Liabilities</t>
  </si>
  <si>
    <t>Transaction with Non-Controlling Interest</t>
  </si>
  <si>
    <t>Treasury Shares</t>
  </si>
  <si>
    <t>Share Premium</t>
  </si>
  <si>
    <t>Retained Earnings</t>
  </si>
  <si>
    <t>Equity attributable to Owners of the Parent</t>
  </si>
  <si>
    <t>Net Assets per share attributable to Owners of the Parent (RM)</t>
  </si>
  <si>
    <t xml:space="preserve">   Available For Sale Assets</t>
  </si>
  <si>
    <t>UNAUDITED CONDENSED CONSOLIDATED STATEMENTS OF COMPREHENSIVE INCOME</t>
  </si>
  <si>
    <t>Fair Value adjustment for Available For Sale Financial Assets</t>
  </si>
  <si>
    <t>UNAUDITED CONDENSED CONSOLIDATED STATEMENTS OF FINANCIAL POSITION</t>
  </si>
  <si>
    <t>UNAUDITED CONDENSED CONSOLIDATED STATEMENTS OF CASH FLOWS</t>
  </si>
  <si>
    <t xml:space="preserve">   Dividend paid to Non-Controlling Interest</t>
  </si>
  <si>
    <t>Available</t>
  </si>
  <si>
    <t>For Sale</t>
  </si>
  <si>
    <t>Effects of adopting FRS 139:</t>
  </si>
  <si>
    <t>Balance as at April 1, 2010 - as previously reported</t>
  </si>
  <si>
    <t>Balance as at April 1, 2010 - as restated</t>
  </si>
  <si>
    <t>Balance as at April 1, 2009</t>
  </si>
  <si>
    <t>Non-</t>
  </si>
  <si>
    <t>Controlling</t>
  </si>
  <si>
    <t>Other Comprehensive Income: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</si>
</sst>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dd\-mmm\-yy;@"/>
    <numFmt numFmtId="168" formatCode="_(* #,##0.000_);_(* \(#,##0.000\);_(* &quot;-&quot;???_);_(@_)"/>
    <numFmt numFmtId="169" formatCode="_(* #,##0.0000000_);_(* \(#,##0.0000000\);_(* &quot;-&quot;???????_);_(@_)"/>
    <numFmt numFmtId="170" formatCode="_(* #,##0.00_);_(* \(#,##0.00\);_(* &quot;-&quot;???_);_(@_)"/>
    <numFmt numFmtId="171" formatCode="_(* #,##0.0_);_(* \(#,##0.0\);_(* &quot;-&quot;?_);_(@_)"/>
    <numFmt numFmtId="172" formatCode="_(* #,##0.000_);_(* \(#,##0.000\);_(* &quot;-&quot;??_);_(@_)"/>
    <numFmt numFmtId="173" formatCode="_(* #,##0.0000_);_(* \(#,##0.0000\);_(* &quot;-&quot;??_);_(@_)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65" fontId="7" fillId="33" borderId="0" xfId="42" applyNumberFormat="1" applyFont="1" applyFill="1" applyBorder="1" applyAlignment="1">
      <alignment/>
    </xf>
    <xf numFmtId="165" fontId="7" fillId="33" borderId="0" xfId="42" applyNumberFormat="1" applyFont="1" applyFill="1" applyBorder="1" applyAlignment="1">
      <alignment horizontal="center"/>
    </xf>
    <xf numFmtId="165" fontId="7" fillId="33" borderId="10" xfId="42" applyNumberFormat="1" applyFont="1" applyFill="1" applyBorder="1" applyAlignment="1">
      <alignment/>
    </xf>
    <xf numFmtId="165" fontId="7" fillId="33" borderId="11" xfId="42" applyNumberFormat="1" applyFont="1" applyFill="1" applyBorder="1" applyAlignment="1">
      <alignment/>
    </xf>
    <xf numFmtId="165" fontId="6" fillId="34" borderId="0" xfId="42" applyNumberFormat="1" applyFont="1" applyFill="1" applyAlignment="1">
      <alignment/>
    </xf>
    <xf numFmtId="165" fontId="7" fillId="34" borderId="0" xfId="42" applyNumberFormat="1" applyFont="1" applyFill="1" applyAlignment="1">
      <alignment/>
    </xf>
    <xf numFmtId="165" fontId="6" fillId="34" borderId="0" xfId="42" applyNumberFormat="1" applyFont="1" applyFill="1" applyAlignment="1">
      <alignment horizontal="center"/>
    </xf>
    <xf numFmtId="165" fontId="7" fillId="34" borderId="0" xfId="42" applyNumberFormat="1" applyFont="1" applyFill="1" applyBorder="1" applyAlignment="1">
      <alignment/>
    </xf>
    <xf numFmtId="165" fontId="6" fillId="34" borderId="0" xfId="42" applyNumberFormat="1" applyFont="1" applyFill="1" applyBorder="1" applyAlignment="1">
      <alignment horizontal="center"/>
    </xf>
    <xf numFmtId="165" fontId="6" fillId="34" borderId="0" xfId="42" applyNumberFormat="1" applyFont="1" applyFill="1" applyBorder="1" applyAlignment="1">
      <alignment/>
    </xf>
    <xf numFmtId="167" fontId="6" fillId="34" borderId="0" xfId="42" applyNumberFormat="1" applyFont="1" applyFill="1" applyBorder="1" applyAlignment="1">
      <alignment horizontal="center"/>
    </xf>
    <xf numFmtId="165" fontId="7" fillId="34" borderId="0" xfId="42" applyNumberFormat="1" applyFont="1" applyFill="1" applyBorder="1" applyAlignment="1">
      <alignment horizontal="center"/>
    </xf>
    <xf numFmtId="165" fontId="7" fillId="34" borderId="0" xfId="42" applyNumberFormat="1" applyFont="1" applyFill="1" applyAlignment="1">
      <alignment horizontal="center"/>
    </xf>
    <xf numFmtId="165" fontId="7" fillId="34" borderId="10" xfId="42" applyNumberFormat="1" applyFont="1" applyFill="1" applyBorder="1" applyAlignment="1">
      <alignment/>
    </xf>
    <xf numFmtId="165" fontId="7" fillId="34" borderId="0" xfId="42" applyNumberFormat="1" applyFont="1" applyFill="1" applyAlignment="1">
      <alignment wrapText="1"/>
    </xf>
    <xf numFmtId="43" fontId="2" fillId="34" borderId="0" xfId="42" applyFont="1" applyFill="1" applyAlignment="1">
      <alignment/>
    </xf>
    <xf numFmtId="165" fontId="9" fillId="33" borderId="0" xfId="42" applyNumberFormat="1" applyFont="1" applyFill="1" applyAlignment="1">
      <alignment/>
    </xf>
    <xf numFmtId="43" fontId="6" fillId="33" borderId="0" xfId="42" applyFont="1" applyFill="1" applyAlignment="1">
      <alignment horizontal="center"/>
    </xf>
    <xf numFmtId="43" fontId="7" fillId="33" borderId="0" xfId="42" applyFont="1" applyFill="1" applyAlignment="1">
      <alignment/>
    </xf>
    <xf numFmtId="43" fontId="8" fillId="33" borderId="0" xfId="42" applyFont="1" applyFill="1" applyAlignment="1">
      <alignment/>
    </xf>
    <xf numFmtId="165" fontId="10" fillId="33" borderId="0" xfId="42" applyNumberFormat="1" applyFont="1" applyFill="1" applyAlignment="1">
      <alignment/>
    </xf>
    <xf numFmtId="43" fontId="9" fillId="33" borderId="0" xfId="42" applyFont="1" applyFill="1" applyAlignment="1">
      <alignment/>
    </xf>
    <xf numFmtId="43" fontId="6" fillId="33" borderId="0" xfId="42" applyFont="1" applyFill="1" applyAlignment="1">
      <alignment/>
    </xf>
    <xf numFmtId="165" fontId="9" fillId="33" borderId="0" xfId="42" applyNumberFormat="1" applyFont="1" applyFill="1" applyAlignment="1">
      <alignment/>
    </xf>
    <xf numFmtId="167" fontId="6" fillId="33" borderId="0" xfId="42" applyNumberFormat="1" applyFont="1" applyFill="1" applyAlignment="1">
      <alignment horizontal="center"/>
    </xf>
    <xf numFmtId="167" fontId="9" fillId="33" borderId="0" xfId="42" applyNumberFormat="1" applyFont="1" applyFill="1" applyAlignment="1">
      <alignment horizontal="center"/>
    </xf>
    <xf numFmtId="43" fontId="9" fillId="33" borderId="0" xfId="42" applyFont="1" applyFill="1" applyAlignment="1">
      <alignment/>
    </xf>
    <xf numFmtId="43" fontId="6" fillId="33" borderId="0" xfId="42" applyFont="1" applyFill="1" applyAlignment="1">
      <alignment/>
    </xf>
    <xf numFmtId="165" fontId="6" fillId="33" borderId="0" xfId="42" applyNumberFormat="1" applyFont="1" applyFill="1" applyAlignment="1">
      <alignment/>
    </xf>
    <xf numFmtId="165" fontId="7" fillId="33" borderId="0" xfId="42" applyNumberFormat="1" applyFont="1" applyFill="1" applyAlignment="1">
      <alignment/>
    </xf>
    <xf numFmtId="165" fontId="8" fillId="33" borderId="0" xfId="42" applyNumberFormat="1" applyFont="1" applyFill="1" applyAlignment="1">
      <alignment/>
    </xf>
    <xf numFmtId="165" fontId="8" fillId="33" borderId="12" xfId="42" applyNumberFormat="1" applyFont="1" applyFill="1" applyBorder="1" applyAlignment="1">
      <alignment/>
    </xf>
    <xf numFmtId="165" fontId="7" fillId="33" borderId="13" xfId="42" applyNumberFormat="1" applyFont="1" applyFill="1" applyBorder="1" applyAlignment="1">
      <alignment/>
    </xf>
    <xf numFmtId="165" fontId="7" fillId="33" borderId="14" xfId="42" applyNumberFormat="1" applyFont="1" applyFill="1" applyBorder="1" applyAlignment="1">
      <alignment/>
    </xf>
    <xf numFmtId="165" fontId="7" fillId="33" borderId="12" xfId="42" applyNumberFormat="1" applyFont="1" applyFill="1" applyBorder="1" applyAlignment="1">
      <alignment/>
    </xf>
    <xf numFmtId="165" fontId="7" fillId="33" borderId="13" xfId="42" applyNumberFormat="1" applyFont="1" applyFill="1" applyBorder="1" applyAlignment="1">
      <alignment horizontal="center"/>
    </xf>
    <xf numFmtId="165" fontId="8" fillId="33" borderId="15" xfId="42" applyNumberFormat="1" applyFont="1" applyFill="1" applyBorder="1" applyAlignment="1">
      <alignment/>
    </xf>
    <xf numFmtId="165" fontId="7" fillId="33" borderId="16" xfId="42" applyNumberFormat="1" applyFont="1" applyFill="1" applyBorder="1" applyAlignment="1">
      <alignment/>
    </xf>
    <xf numFmtId="165" fontId="7" fillId="33" borderId="15" xfId="42" applyNumberFormat="1" applyFont="1" applyFill="1" applyBorder="1" applyAlignment="1">
      <alignment/>
    </xf>
    <xf numFmtId="165" fontId="7" fillId="33" borderId="17" xfId="42" applyNumberFormat="1" applyFont="1" applyFill="1" applyBorder="1" applyAlignment="1">
      <alignment/>
    </xf>
    <xf numFmtId="165" fontId="7" fillId="33" borderId="10" xfId="42" applyNumberFormat="1" applyFont="1" applyFill="1" applyBorder="1" applyAlignment="1">
      <alignment horizontal="center"/>
    </xf>
    <xf numFmtId="165" fontId="7" fillId="33" borderId="18" xfId="42" applyNumberFormat="1" applyFont="1" applyFill="1" applyBorder="1" applyAlignment="1">
      <alignment/>
    </xf>
    <xf numFmtId="165" fontId="6" fillId="33" borderId="0" xfId="42" applyNumberFormat="1" applyFont="1" applyFill="1" applyAlignment="1">
      <alignment horizontal="right"/>
    </xf>
    <xf numFmtId="165" fontId="9" fillId="33" borderId="19" xfId="42" applyNumberFormat="1" applyFont="1" applyFill="1" applyBorder="1" applyAlignment="1">
      <alignment horizontal="right"/>
    </xf>
    <xf numFmtId="165" fontId="7" fillId="33" borderId="20" xfId="42" applyNumberFormat="1" applyFont="1" applyFill="1" applyBorder="1" applyAlignment="1">
      <alignment/>
    </xf>
    <xf numFmtId="165" fontId="6" fillId="33" borderId="21" xfId="42" applyNumberFormat="1" applyFont="1" applyFill="1" applyBorder="1" applyAlignment="1">
      <alignment/>
    </xf>
    <xf numFmtId="165" fontId="6" fillId="33" borderId="19" xfId="42" applyNumberFormat="1" applyFont="1" applyFill="1" applyBorder="1" applyAlignment="1">
      <alignment horizontal="right"/>
    </xf>
    <xf numFmtId="165" fontId="6" fillId="33" borderId="19" xfId="42" applyNumberFormat="1" applyFont="1" applyFill="1" applyBorder="1" applyAlignment="1">
      <alignment/>
    </xf>
    <xf numFmtId="165" fontId="6" fillId="33" borderId="0" xfId="42" applyNumberFormat="1" applyFont="1" applyFill="1" applyAlignment="1">
      <alignment/>
    </xf>
    <xf numFmtId="165" fontId="9" fillId="33" borderId="0" xfId="42" applyNumberFormat="1" applyFont="1" applyFill="1" applyAlignment="1">
      <alignment horizontal="right"/>
    </xf>
    <xf numFmtId="165" fontId="6" fillId="33" borderId="22" xfId="42" applyNumberFormat="1" applyFont="1" applyFill="1" applyBorder="1" applyAlignment="1">
      <alignment/>
    </xf>
    <xf numFmtId="165" fontId="7" fillId="33" borderId="21" xfId="42" applyNumberFormat="1" applyFont="1" applyFill="1" applyBorder="1" applyAlignment="1">
      <alignment/>
    </xf>
    <xf numFmtId="165" fontId="7" fillId="33" borderId="19" xfId="42" applyNumberFormat="1" applyFont="1" applyFill="1" applyBorder="1" applyAlignment="1">
      <alignment/>
    </xf>
    <xf numFmtId="43" fontId="12" fillId="34" borderId="0" xfId="42" applyFont="1" applyFill="1" applyAlignment="1">
      <alignment/>
    </xf>
    <xf numFmtId="43" fontId="12" fillId="33" borderId="0" xfId="42" applyFont="1" applyFill="1" applyAlignment="1">
      <alignment/>
    </xf>
    <xf numFmtId="165" fontId="11" fillId="33" borderId="0" xfId="42" applyNumberFormat="1" applyFont="1" applyFill="1" applyAlignment="1">
      <alignment/>
    </xf>
    <xf numFmtId="165" fontId="6" fillId="33" borderId="0" xfId="42" applyNumberFormat="1" applyFont="1" applyFill="1" applyAlignment="1">
      <alignment horizontal="center"/>
    </xf>
    <xf numFmtId="165" fontId="6" fillId="33" borderId="0" xfId="42" applyNumberFormat="1" applyFont="1" applyFill="1" applyAlignment="1">
      <alignment horizontal="center" vertical="center"/>
    </xf>
    <xf numFmtId="165" fontId="3" fillId="33" borderId="0" xfId="42" applyNumberFormat="1" applyFont="1" applyFill="1" applyAlignment="1">
      <alignment/>
    </xf>
    <xf numFmtId="165" fontId="12" fillId="33" borderId="0" xfId="42" applyNumberFormat="1" applyFont="1" applyFill="1" applyAlignment="1">
      <alignment/>
    </xf>
    <xf numFmtId="165" fontId="2" fillId="33" borderId="0" xfId="42" applyNumberFormat="1" applyFont="1" applyFill="1" applyAlignment="1">
      <alignment/>
    </xf>
    <xf numFmtId="165" fontId="2" fillId="33" borderId="0" xfId="42" applyNumberFormat="1" applyFont="1" applyFill="1" applyAlignment="1">
      <alignment horizontal="center"/>
    </xf>
    <xf numFmtId="167" fontId="2" fillId="33" borderId="0" xfId="42" applyNumberFormat="1" applyFont="1" applyFill="1" applyAlignment="1">
      <alignment horizontal="center"/>
    </xf>
    <xf numFmtId="165" fontId="3" fillId="33" borderId="0" xfId="42" applyNumberFormat="1" applyFont="1" applyFill="1" applyAlignment="1">
      <alignment horizontal="center"/>
    </xf>
    <xf numFmtId="165" fontId="3" fillId="33" borderId="10" xfId="42" applyNumberFormat="1" applyFont="1" applyFill="1" applyBorder="1" applyAlignment="1">
      <alignment/>
    </xf>
    <xf numFmtId="165" fontId="3" fillId="33" borderId="0" xfId="42" applyNumberFormat="1" applyFont="1" applyFill="1" applyBorder="1" applyAlignment="1">
      <alignment/>
    </xf>
    <xf numFmtId="165" fontId="3" fillId="33" borderId="20" xfId="42" applyNumberFormat="1" applyFont="1" applyFill="1" applyBorder="1" applyAlignment="1">
      <alignment/>
    </xf>
    <xf numFmtId="165" fontId="3" fillId="33" borderId="23" xfId="42" applyNumberFormat="1" applyFont="1" applyFill="1" applyBorder="1" applyAlignment="1">
      <alignment/>
    </xf>
    <xf numFmtId="165" fontId="3" fillId="33" borderId="11" xfId="42" applyNumberFormat="1" applyFont="1" applyFill="1" applyBorder="1" applyAlignment="1">
      <alignment/>
    </xf>
    <xf numFmtId="165" fontId="13" fillId="34" borderId="0" xfId="42" applyNumberFormat="1" applyFont="1" applyFill="1" applyAlignment="1">
      <alignment horizontal="right"/>
    </xf>
    <xf numFmtId="165" fontId="13" fillId="33" borderId="0" xfId="42" applyNumberFormat="1" applyFont="1" applyFill="1" applyAlignment="1">
      <alignment/>
    </xf>
    <xf numFmtId="170" fontId="7" fillId="34" borderId="24" xfId="42" applyNumberFormat="1" applyFont="1" applyFill="1" applyBorder="1" applyAlignment="1">
      <alignment/>
    </xf>
    <xf numFmtId="173" fontId="7" fillId="33" borderId="0" xfId="42" applyNumberFormat="1" applyFont="1" applyFill="1" applyAlignment="1">
      <alignment/>
    </xf>
    <xf numFmtId="165" fontId="9" fillId="33" borderId="17" xfId="42" applyNumberFormat="1" applyFont="1" applyFill="1" applyBorder="1" applyAlignment="1">
      <alignment horizontal="right"/>
    </xf>
    <xf numFmtId="165" fontId="7" fillId="0" borderId="0" xfId="42" applyNumberFormat="1" applyFont="1" applyFill="1" applyBorder="1" applyAlignment="1">
      <alignment horizontal="center"/>
    </xf>
    <xf numFmtId="165" fontId="3" fillId="0" borderId="0" xfId="42" applyNumberFormat="1" applyFont="1" applyFill="1" applyAlignment="1">
      <alignment/>
    </xf>
    <xf numFmtId="165" fontId="7" fillId="34" borderId="13" xfId="42" applyNumberFormat="1" applyFont="1" applyFill="1" applyBorder="1" applyAlignment="1">
      <alignment horizontal="center"/>
    </xf>
    <xf numFmtId="165" fontId="7" fillId="34" borderId="20" xfId="42" applyNumberFormat="1" applyFont="1" applyFill="1" applyBorder="1" applyAlignment="1">
      <alignment/>
    </xf>
    <xf numFmtId="165" fontId="7" fillId="34" borderId="25" xfId="42" applyNumberFormat="1" applyFont="1" applyFill="1" applyBorder="1" applyAlignment="1">
      <alignment/>
    </xf>
    <xf numFmtId="0" fontId="6" fillId="34" borderId="0" xfId="42" applyNumberFormat="1" applyFont="1" applyFill="1" applyAlignment="1">
      <alignment horizontal="center"/>
    </xf>
    <xf numFmtId="165" fontId="6" fillId="34" borderId="0" xfId="42" applyNumberFormat="1" applyFont="1" applyFill="1" applyBorder="1" applyAlignment="1">
      <alignment horizontal="center"/>
    </xf>
    <xf numFmtId="165" fontId="6" fillId="34" borderId="0" xfId="42" applyNumberFormat="1" applyFont="1" applyFill="1" applyAlignment="1">
      <alignment horizontal="center"/>
    </xf>
    <xf numFmtId="165" fontId="6" fillId="33" borderId="0" xfId="42" applyNumberFormat="1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47</xdr:row>
      <xdr:rowOff>38100</xdr:rowOff>
    </xdr:from>
    <xdr:to>
      <xdr:col>8</xdr:col>
      <xdr:colOff>409575</xdr:colOff>
      <xdr:row>50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9029700"/>
          <a:ext cx="84105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Statements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of Comprehensive Income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should be read in conjunction with the Audited Financial Statements for the year ended March 31, 2010.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69</xdr:row>
      <xdr:rowOff>180975</xdr:rowOff>
    </xdr:from>
    <xdr:to>
      <xdr:col>10</xdr:col>
      <xdr:colOff>152400</xdr:colOff>
      <xdr:row>73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3020675"/>
          <a:ext cx="76009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Statements of Financial Position should be read in conjunction with the Audited ConsolidatedFinancial Statements for the year ended March 31, 2010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47625</xdr:rowOff>
    </xdr:from>
    <xdr:to>
      <xdr:col>11</xdr:col>
      <xdr:colOff>400050</xdr:colOff>
      <xdr:row>38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838950"/>
          <a:ext cx="117633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The Condensed Consolidated Statements of Changes in Equity should be read in conjunction with the Audited Financial Statements for the year ended March 31, 2010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63</xdr:row>
      <xdr:rowOff>47625</xdr:rowOff>
    </xdr:from>
    <xdr:to>
      <xdr:col>5</xdr:col>
      <xdr:colOff>381000</xdr:colOff>
      <xdr:row>67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1858625"/>
          <a:ext cx="71723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Consolidated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Statements of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Cash Flows should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 read in conjunction with the Audited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FinancialStatements for the year ended March 31, 2010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zoomScalePageLayoutView="0" workbookViewId="0" topLeftCell="A24">
      <selection activeCell="B49" sqref="B49"/>
    </sheetView>
  </sheetViews>
  <sheetFormatPr defaultColWidth="9.140625" defaultRowHeight="12.75"/>
  <cols>
    <col min="1" max="1" width="53.140625" style="6" customWidth="1"/>
    <col min="2" max="2" width="12.7109375" style="5" customWidth="1"/>
    <col min="3" max="3" width="3.7109375" style="5" customWidth="1"/>
    <col min="4" max="4" width="12.7109375" style="5" customWidth="1"/>
    <col min="5" max="5" width="9.140625" style="5" customWidth="1"/>
    <col min="6" max="6" width="12.7109375" style="5" customWidth="1"/>
    <col min="7" max="7" width="3.7109375" style="5" customWidth="1"/>
    <col min="8" max="8" width="13.7109375" style="5" customWidth="1"/>
    <col min="9" max="25" width="9.140625" style="5" customWidth="1"/>
    <col min="26" max="16384" width="9.140625" style="6" customWidth="1"/>
  </cols>
  <sheetData>
    <row r="1" spans="1:8" ht="15.75">
      <c r="A1" s="16" t="s">
        <v>89</v>
      </c>
      <c r="H1" s="70"/>
    </row>
    <row r="2" ht="15">
      <c r="A2" s="54" t="s">
        <v>24</v>
      </c>
    </row>
    <row r="3" ht="15">
      <c r="A3" s="5"/>
    </row>
    <row r="4" ht="15">
      <c r="A4" s="5" t="s">
        <v>127</v>
      </c>
    </row>
    <row r="5" spans="1:8" ht="15">
      <c r="A5" s="5" t="s">
        <v>105</v>
      </c>
      <c r="B5" s="80"/>
      <c r="C5" s="80"/>
      <c r="D5" s="80"/>
      <c r="F5" s="82"/>
      <c r="G5" s="82"/>
      <c r="H5" s="82"/>
    </row>
    <row r="6" spans="1:8" ht="15">
      <c r="A6" s="8"/>
      <c r="B6" s="81" t="s">
        <v>8</v>
      </c>
      <c r="C6" s="81"/>
      <c r="D6" s="81"/>
      <c r="E6" s="10"/>
      <c r="F6" s="81" t="s">
        <v>9</v>
      </c>
      <c r="G6" s="81"/>
      <c r="H6" s="81"/>
    </row>
    <row r="7" spans="1:8" ht="15">
      <c r="A7" s="8"/>
      <c r="B7" s="9" t="s">
        <v>6</v>
      </c>
      <c r="C7" s="10"/>
      <c r="D7" s="9" t="s">
        <v>36</v>
      </c>
      <c r="E7" s="10"/>
      <c r="F7" s="9" t="s">
        <v>6</v>
      </c>
      <c r="G7" s="10"/>
      <c r="H7" s="9" t="s">
        <v>36</v>
      </c>
    </row>
    <row r="8" spans="1:8" ht="15">
      <c r="A8" s="8"/>
      <c r="B8" s="9" t="s">
        <v>7</v>
      </c>
      <c r="C8" s="10"/>
      <c r="D8" s="9" t="s">
        <v>38</v>
      </c>
      <c r="E8" s="10"/>
      <c r="F8" s="9" t="s">
        <v>7</v>
      </c>
      <c r="G8" s="10"/>
      <c r="H8" s="9" t="s">
        <v>38</v>
      </c>
    </row>
    <row r="9" spans="1:8" ht="15">
      <c r="A9" s="8"/>
      <c r="B9" s="11" t="s">
        <v>5</v>
      </c>
      <c r="C9" s="10"/>
      <c r="D9" s="11" t="s">
        <v>5</v>
      </c>
      <c r="E9" s="10"/>
      <c r="F9" s="11" t="s">
        <v>10</v>
      </c>
      <c r="G9" s="10"/>
      <c r="H9" s="11" t="s">
        <v>11</v>
      </c>
    </row>
    <row r="10" spans="1:8" ht="15">
      <c r="A10" s="8"/>
      <c r="B10" s="11">
        <v>40359</v>
      </c>
      <c r="C10" s="10"/>
      <c r="D10" s="11">
        <v>39994</v>
      </c>
      <c r="E10" s="10"/>
      <c r="F10" s="11">
        <f>B10</f>
        <v>40359</v>
      </c>
      <c r="G10" s="10"/>
      <c r="H10" s="11">
        <f>D10</f>
        <v>39994</v>
      </c>
    </row>
    <row r="11" spans="1:25" s="13" customFormat="1" ht="15">
      <c r="A11" s="12"/>
      <c r="B11" s="9" t="s">
        <v>39</v>
      </c>
      <c r="C11" s="9"/>
      <c r="D11" s="9" t="s">
        <v>39</v>
      </c>
      <c r="E11" s="9"/>
      <c r="F11" s="9" t="s">
        <v>39</v>
      </c>
      <c r="G11" s="9"/>
      <c r="H11" s="9" t="s">
        <v>39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8" ht="15">
      <c r="A12" s="8"/>
      <c r="B12" s="10"/>
      <c r="C12" s="10"/>
      <c r="D12" s="10"/>
      <c r="E12" s="10"/>
      <c r="F12" s="10"/>
      <c r="G12" s="10"/>
      <c r="H12" s="10"/>
    </row>
    <row r="13" spans="1:8" ht="15">
      <c r="A13" s="8" t="s">
        <v>0</v>
      </c>
      <c r="B13" s="12">
        <v>294798</v>
      </c>
      <c r="C13" s="8"/>
      <c r="D13" s="12">
        <v>280607</v>
      </c>
      <c r="E13" s="8"/>
      <c r="F13" s="12">
        <v>294798</v>
      </c>
      <c r="G13" s="8"/>
      <c r="H13" s="12">
        <v>280607</v>
      </c>
    </row>
    <row r="14" spans="1:8" ht="15">
      <c r="A14" s="8"/>
      <c r="B14" s="12"/>
      <c r="C14" s="8"/>
      <c r="D14" s="12"/>
      <c r="E14" s="8"/>
      <c r="F14" s="12"/>
      <c r="G14" s="8"/>
      <c r="H14" s="12"/>
    </row>
    <row r="15" spans="1:8" ht="15">
      <c r="A15" s="8" t="s">
        <v>1</v>
      </c>
      <c r="B15" s="75">
        <v>-272669</v>
      </c>
      <c r="C15" s="8"/>
      <c r="D15" s="75">
        <v>-254524</v>
      </c>
      <c r="E15" s="8"/>
      <c r="F15" s="75">
        <v>-272669</v>
      </c>
      <c r="G15" s="8"/>
      <c r="H15" s="75">
        <v>-254524</v>
      </c>
    </row>
    <row r="16" spans="1:8" ht="15">
      <c r="A16" s="8"/>
      <c r="B16" s="12"/>
      <c r="C16" s="8"/>
      <c r="D16" s="12"/>
      <c r="E16" s="8"/>
      <c r="F16" s="12"/>
      <c r="G16" s="8"/>
      <c r="H16" s="12"/>
    </row>
    <row r="17" spans="1:8" ht="15">
      <c r="A17" s="8" t="s">
        <v>84</v>
      </c>
      <c r="B17" s="75">
        <v>1283</v>
      </c>
      <c r="C17" s="8"/>
      <c r="D17" s="75">
        <f>1493</f>
        <v>1493</v>
      </c>
      <c r="E17" s="8"/>
      <c r="F17" s="75">
        <v>1283</v>
      </c>
      <c r="G17" s="8"/>
      <c r="H17" s="75">
        <v>1493</v>
      </c>
    </row>
    <row r="18" spans="1:8" ht="15">
      <c r="A18" s="8"/>
      <c r="B18" s="12"/>
      <c r="C18" s="8"/>
      <c r="D18" s="12"/>
      <c r="E18" s="8"/>
      <c r="F18" s="12"/>
      <c r="G18" s="8"/>
      <c r="H18" s="12"/>
    </row>
    <row r="19" spans="1:8" ht="15">
      <c r="A19" s="8" t="s">
        <v>2</v>
      </c>
      <c r="B19" s="12">
        <v>-2911</v>
      </c>
      <c r="C19" s="8"/>
      <c r="D19" s="12">
        <v>-2225</v>
      </c>
      <c r="E19" s="8"/>
      <c r="F19" s="12">
        <v>-2911</v>
      </c>
      <c r="G19" s="8"/>
      <c r="H19" s="12">
        <v>-2225</v>
      </c>
    </row>
    <row r="20" spans="1:8" ht="15">
      <c r="A20" s="8"/>
      <c r="B20" s="12"/>
      <c r="C20" s="8"/>
      <c r="D20" s="12"/>
      <c r="E20" s="8"/>
      <c r="F20" s="12"/>
      <c r="G20" s="8"/>
      <c r="H20" s="12"/>
    </row>
    <row r="21" spans="1:8" ht="15">
      <c r="A21" s="8" t="s">
        <v>90</v>
      </c>
      <c r="B21" s="12">
        <v>767</v>
      </c>
      <c r="C21" s="8"/>
      <c r="D21" s="12">
        <v>879</v>
      </c>
      <c r="E21" s="8"/>
      <c r="F21" s="12">
        <v>767</v>
      </c>
      <c r="G21" s="8"/>
      <c r="H21" s="12">
        <v>879</v>
      </c>
    </row>
    <row r="22" spans="1:8" ht="15">
      <c r="A22" s="8"/>
      <c r="B22" s="14"/>
      <c r="C22" s="8"/>
      <c r="D22" s="14"/>
      <c r="E22" s="8"/>
      <c r="F22" s="14"/>
      <c r="G22" s="8"/>
      <c r="H22" s="14"/>
    </row>
    <row r="23" spans="1:8" ht="15">
      <c r="A23" s="8" t="s">
        <v>3</v>
      </c>
      <c r="B23" s="8">
        <f>SUM(B13:B22)</f>
        <v>21268</v>
      </c>
      <c r="C23" s="8"/>
      <c r="D23" s="8">
        <f>SUM(D13:D22)</f>
        <v>26230</v>
      </c>
      <c r="E23" s="8"/>
      <c r="F23" s="8">
        <f>SUM(F13:F22)</f>
        <v>21268</v>
      </c>
      <c r="G23" s="8"/>
      <c r="H23" s="8">
        <f>SUM(H13:H22)</f>
        <v>26230</v>
      </c>
    </row>
    <row r="24" spans="1:8" ht="15">
      <c r="A24" s="8"/>
      <c r="B24" s="8"/>
      <c r="C24" s="8"/>
      <c r="D24" s="8"/>
      <c r="E24" s="8"/>
      <c r="F24" s="8"/>
      <c r="G24" s="8"/>
      <c r="H24" s="8"/>
    </row>
    <row r="25" spans="1:8" ht="15">
      <c r="A25" s="8" t="s">
        <v>91</v>
      </c>
      <c r="B25" s="12">
        <v>-5062</v>
      </c>
      <c r="C25" s="8"/>
      <c r="D25" s="12">
        <v>-6144</v>
      </c>
      <c r="E25" s="8"/>
      <c r="F25" s="12">
        <v>-5062</v>
      </c>
      <c r="G25" s="8"/>
      <c r="H25" s="12">
        <v>-6144</v>
      </c>
    </row>
    <row r="26" spans="1:8" ht="15">
      <c r="A26" s="8"/>
      <c r="B26" s="8"/>
      <c r="C26" s="8"/>
      <c r="D26" s="8"/>
      <c r="E26" s="8"/>
      <c r="F26" s="8"/>
      <c r="G26" s="8"/>
      <c r="H26" s="8"/>
    </row>
    <row r="27" spans="1:8" ht="15">
      <c r="A27" s="8" t="s">
        <v>4</v>
      </c>
      <c r="B27" s="77">
        <f>SUM(B23,B25)</f>
        <v>16206</v>
      </c>
      <c r="C27" s="8"/>
      <c r="D27" s="77">
        <f>SUM(D23,D25)</f>
        <v>20086</v>
      </c>
      <c r="E27" s="8"/>
      <c r="F27" s="77">
        <f>SUM(F23,F25)</f>
        <v>16206</v>
      </c>
      <c r="G27" s="8"/>
      <c r="H27" s="77">
        <f>SUM(H23,H25)</f>
        <v>20086</v>
      </c>
    </row>
    <row r="28" spans="1:8" ht="15">
      <c r="A28" s="8"/>
      <c r="B28" s="8"/>
      <c r="C28" s="8"/>
      <c r="D28" s="8"/>
      <c r="E28" s="8"/>
      <c r="F28" s="8"/>
      <c r="G28" s="8"/>
      <c r="H28" s="8"/>
    </row>
    <row r="29" spans="1:8" ht="15">
      <c r="A29" s="8" t="s">
        <v>140</v>
      </c>
      <c r="B29" s="8"/>
      <c r="C29" s="8"/>
      <c r="D29" s="8"/>
      <c r="E29" s="8"/>
      <c r="F29" s="8"/>
      <c r="G29" s="8"/>
      <c r="H29" s="8"/>
    </row>
    <row r="30" spans="1:8" ht="15">
      <c r="A30" s="8" t="s">
        <v>106</v>
      </c>
      <c r="B30" s="8">
        <v>-237</v>
      </c>
      <c r="C30" s="8"/>
      <c r="D30" s="8">
        <v>740</v>
      </c>
      <c r="E30" s="8"/>
      <c r="F30" s="8">
        <v>-237</v>
      </c>
      <c r="G30" s="8"/>
      <c r="H30" s="8">
        <v>740</v>
      </c>
    </row>
    <row r="31" spans="1:8" ht="15">
      <c r="A31" s="8" t="s">
        <v>128</v>
      </c>
      <c r="B31" s="8">
        <v>-212</v>
      </c>
      <c r="C31" s="8"/>
      <c r="D31" s="8">
        <v>0</v>
      </c>
      <c r="E31" s="8"/>
      <c r="F31" s="8">
        <v>-212</v>
      </c>
      <c r="G31" s="8"/>
      <c r="H31" s="8">
        <v>0</v>
      </c>
    </row>
    <row r="32" spans="1:8" ht="15">
      <c r="A32" s="8"/>
      <c r="B32" s="8"/>
      <c r="C32" s="8"/>
      <c r="D32" s="8"/>
      <c r="E32" s="8"/>
      <c r="F32" s="8"/>
      <c r="G32" s="8"/>
      <c r="H32" s="8"/>
    </row>
    <row r="33" spans="1:8" ht="15">
      <c r="A33" s="8" t="s">
        <v>109</v>
      </c>
      <c r="B33" s="78">
        <f>SUM(B27:B32)</f>
        <v>15757</v>
      </c>
      <c r="C33" s="8"/>
      <c r="D33" s="78">
        <f>SUM(D27:D32)</f>
        <v>20826</v>
      </c>
      <c r="E33" s="8"/>
      <c r="F33" s="78">
        <f>SUM(F27:F32)</f>
        <v>15757</v>
      </c>
      <c r="G33" s="8"/>
      <c r="H33" s="78">
        <f>SUM(H27:H32)</f>
        <v>20826</v>
      </c>
    </row>
    <row r="34" spans="1:8" ht="15">
      <c r="A34" s="8"/>
      <c r="B34" s="8"/>
      <c r="C34" s="8"/>
      <c r="D34" s="8"/>
      <c r="E34" s="8"/>
      <c r="F34" s="8"/>
      <c r="G34" s="8"/>
      <c r="H34" s="8"/>
    </row>
    <row r="35" spans="1:8" ht="15">
      <c r="A35" s="8" t="s">
        <v>110</v>
      </c>
      <c r="B35" s="8"/>
      <c r="C35" s="8"/>
      <c r="D35" s="8"/>
      <c r="E35" s="8"/>
      <c r="F35" s="8"/>
      <c r="G35" s="8"/>
      <c r="H35" s="8"/>
    </row>
    <row r="36" spans="1:8" ht="15">
      <c r="A36" s="8" t="s">
        <v>108</v>
      </c>
      <c r="B36" s="8">
        <f>B27-B37</f>
        <v>10053</v>
      </c>
      <c r="C36" s="8"/>
      <c r="D36" s="8">
        <f>D27-D37</f>
        <v>13222</v>
      </c>
      <c r="E36" s="8"/>
      <c r="F36" s="8">
        <f>F27-F37</f>
        <v>10053</v>
      </c>
      <c r="G36" s="8"/>
      <c r="H36" s="8">
        <f>H27-H37</f>
        <v>13222</v>
      </c>
    </row>
    <row r="37" spans="1:8" ht="15">
      <c r="A37" s="8" t="s">
        <v>107</v>
      </c>
      <c r="B37" s="8">
        <v>6153</v>
      </c>
      <c r="C37" s="8"/>
      <c r="D37" s="8">
        <v>6864</v>
      </c>
      <c r="E37" s="8"/>
      <c r="F37" s="8">
        <v>6153</v>
      </c>
      <c r="G37" s="8"/>
      <c r="H37" s="8">
        <v>6864</v>
      </c>
    </row>
    <row r="38" spans="1:8" ht="15.75" thickBot="1">
      <c r="A38" s="8"/>
      <c r="B38" s="79">
        <f>SUM(B36:B37)</f>
        <v>16206</v>
      </c>
      <c r="C38" s="8"/>
      <c r="D38" s="79">
        <f>SUM(D36:D37)</f>
        <v>20086</v>
      </c>
      <c r="E38" s="8"/>
      <c r="F38" s="79">
        <f>SUM(F36:F37)</f>
        <v>16206</v>
      </c>
      <c r="G38" s="8"/>
      <c r="H38" s="79">
        <f>SUM(H36:H37)</f>
        <v>20086</v>
      </c>
    </row>
    <row r="39" spans="1:8" ht="15">
      <c r="A39" s="8"/>
      <c r="B39" s="8">
        <f>B27-B38</f>
        <v>0</v>
      </c>
      <c r="C39" s="8"/>
      <c r="D39" s="8">
        <f>D27-D38</f>
        <v>0</v>
      </c>
      <c r="E39" s="8"/>
      <c r="F39" s="8">
        <f>F27-F38</f>
        <v>0</v>
      </c>
      <c r="G39" s="8"/>
      <c r="H39" s="8">
        <f>H27-H38</f>
        <v>0</v>
      </c>
    </row>
    <row r="40" spans="1:8" ht="15">
      <c r="A40" s="8" t="s">
        <v>111</v>
      </c>
      <c r="B40" s="8"/>
      <c r="C40" s="8"/>
      <c r="D40" s="8"/>
      <c r="E40" s="8"/>
      <c r="F40" s="8"/>
      <c r="G40" s="8"/>
      <c r="H40" s="8"/>
    </row>
    <row r="41" spans="1:8" ht="15">
      <c r="A41" s="8" t="s">
        <v>108</v>
      </c>
      <c r="B41" s="8">
        <f>B36+B30+B31</f>
        <v>9604</v>
      </c>
      <c r="C41" s="8"/>
      <c r="D41" s="8">
        <f>D36+D30+D31</f>
        <v>13962</v>
      </c>
      <c r="E41" s="8"/>
      <c r="F41" s="8">
        <f>F36+F30+F31</f>
        <v>9604</v>
      </c>
      <c r="G41" s="8"/>
      <c r="H41" s="8">
        <f>H36+H30+H31</f>
        <v>13962</v>
      </c>
    </row>
    <row r="42" spans="1:8" ht="15">
      <c r="A42" s="8" t="s">
        <v>107</v>
      </c>
      <c r="B42" s="8">
        <f>B37</f>
        <v>6153</v>
      </c>
      <c r="C42" s="8"/>
      <c r="D42" s="8">
        <f>D37</f>
        <v>6864</v>
      </c>
      <c r="E42" s="8"/>
      <c r="F42" s="8">
        <f>F37</f>
        <v>6153</v>
      </c>
      <c r="G42" s="8"/>
      <c r="H42" s="8">
        <f>H37</f>
        <v>6864</v>
      </c>
    </row>
    <row r="43" spans="1:8" ht="15.75" thickBot="1">
      <c r="A43" s="8"/>
      <c r="B43" s="79">
        <f>SUM(B41:B42)</f>
        <v>15757</v>
      </c>
      <c r="C43" s="8"/>
      <c r="D43" s="79">
        <f>SUM(D41:D42)</f>
        <v>20826</v>
      </c>
      <c r="E43" s="8"/>
      <c r="F43" s="79">
        <f>SUM(F41:F42)</f>
        <v>15757</v>
      </c>
      <c r="G43" s="8"/>
      <c r="H43" s="79">
        <f>SUM(H41:H42)</f>
        <v>20826</v>
      </c>
    </row>
    <row r="44" spans="1:8" ht="15">
      <c r="A44" s="8" t="s">
        <v>99</v>
      </c>
      <c r="B44" s="8">
        <f>B33-B43</f>
        <v>0</v>
      </c>
      <c r="C44" s="8"/>
      <c r="D44" s="8">
        <f>D33-D43</f>
        <v>0</v>
      </c>
      <c r="E44" s="8"/>
      <c r="F44" s="8">
        <f>F33-F43</f>
        <v>0</v>
      </c>
      <c r="G44" s="8"/>
      <c r="H44" s="8">
        <f>H33-H43</f>
        <v>0</v>
      </c>
    </row>
    <row r="45" spans="1:8" ht="15.75" thickBot="1">
      <c r="A45" s="8" t="s">
        <v>112</v>
      </c>
      <c r="B45" s="72">
        <f>B36/166705*100</f>
        <v>6.030413005008848</v>
      </c>
      <c r="C45" s="8"/>
      <c r="D45" s="72">
        <f>D36/166725*100</f>
        <v>7.930424351476983</v>
      </c>
      <c r="E45" s="8"/>
      <c r="F45" s="72">
        <f>F36/166705*100</f>
        <v>6.030413005008848</v>
      </c>
      <c r="G45" s="8"/>
      <c r="H45" s="72">
        <f>H36/166725*100</f>
        <v>7.930424351476983</v>
      </c>
    </row>
    <row r="46" spans="1:8" ht="15">
      <c r="A46" s="8"/>
      <c r="B46" s="8"/>
      <c r="C46" s="8"/>
      <c r="D46" s="8"/>
      <c r="E46" s="8"/>
      <c r="F46" s="8"/>
      <c r="G46" s="8"/>
      <c r="H46" s="8"/>
    </row>
    <row r="47" spans="1:8" ht="15">
      <c r="A47" s="8"/>
      <c r="B47" s="8"/>
      <c r="C47" s="8"/>
      <c r="D47" s="8"/>
      <c r="E47" s="8"/>
      <c r="F47" s="8"/>
      <c r="G47" s="8"/>
      <c r="H47" s="8"/>
    </row>
    <row r="48" spans="2:8" ht="15">
      <c r="B48" s="6"/>
      <c r="C48" s="6"/>
      <c r="D48" s="6"/>
      <c r="E48" s="6"/>
      <c r="F48" s="6"/>
      <c r="G48" s="6"/>
      <c r="H48" s="6"/>
    </row>
    <row r="49" spans="2:8" ht="15">
      <c r="B49" s="6"/>
      <c r="C49" s="6"/>
      <c r="D49" s="6"/>
      <c r="E49" s="6"/>
      <c r="F49" s="6"/>
      <c r="G49" s="6"/>
      <c r="H49" s="6"/>
    </row>
    <row r="50" spans="2:8" ht="15">
      <c r="B50" s="6"/>
      <c r="C50" s="6"/>
      <c r="D50" s="6"/>
      <c r="E50" s="6"/>
      <c r="F50" s="6"/>
      <c r="G50" s="6"/>
      <c r="H50" s="6"/>
    </row>
    <row r="51" spans="2:8" ht="15">
      <c r="B51" s="6"/>
      <c r="C51" s="6"/>
      <c r="D51" s="6"/>
      <c r="E51" s="6"/>
      <c r="F51" s="6"/>
      <c r="G51" s="6"/>
      <c r="H51" s="6"/>
    </row>
    <row r="52" spans="2:8" ht="15">
      <c r="B52" s="6"/>
      <c r="C52" s="6"/>
      <c r="D52" s="6"/>
      <c r="E52" s="6"/>
      <c r="F52" s="6"/>
      <c r="G52" s="6"/>
      <c r="H52" s="6"/>
    </row>
    <row r="53" spans="2:8" ht="15">
      <c r="B53" s="6"/>
      <c r="C53" s="6"/>
      <c r="D53" s="6"/>
      <c r="E53" s="6"/>
      <c r="F53" s="6"/>
      <c r="G53" s="6"/>
      <c r="H53" s="6"/>
    </row>
    <row r="54" spans="2:8" ht="15">
      <c r="B54" s="6"/>
      <c r="C54" s="6"/>
      <c r="D54" s="6"/>
      <c r="E54" s="6"/>
      <c r="F54" s="6"/>
      <c r="G54" s="6"/>
      <c r="H54" s="6"/>
    </row>
    <row r="55" spans="2:8" ht="15">
      <c r="B55" s="6"/>
      <c r="C55" s="6"/>
      <c r="D55" s="6"/>
      <c r="E55" s="6"/>
      <c r="F55" s="6"/>
      <c r="G55" s="6"/>
      <c r="H55" s="6"/>
    </row>
    <row r="56" spans="2:8" ht="15">
      <c r="B56" s="6"/>
      <c r="C56" s="6"/>
      <c r="D56" s="6"/>
      <c r="E56" s="6"/>
      <c r="F56" s="6"/>
      <c r="G56" s="6"/>
      <c r="H56" s="6"/>
    </row>
    <row r="57" spans="2:8" ht="15">
      <c r="B57" s="6"/>
      <c r="C57" s="6"/>
      <c r="D57" s="6"/>
      <c r="E57" s="6"/>
      <c r="F57" s="6"/>
      <c r="G57" s="6"/>
      <c r="H57" s="6"/>
    </row>
    <row r="58" spans="2:8" ht="15">
      <c r="B58" s="6"/>
      <c r="C58" s="6"/>
      <c r="D58" s="6"/>
      <c r="E58" s="6"/>
      <c r="F58" s="6"/>
      <c r="G58" s="6"/>
      <c r="H58" s="6"/>
    </row>
    <row r="59" spans="2:8" ht="15">
      <c r="B59" s="6"/>
      <c r="C59" s="6"/>
      <c r="D59" s="6"/>
      <c r="E59" s="6"/>
      <c r="F59" s="6"/>
      <c r="G59" s="6"/>
      <c r="H59" s="6"/>
    </row>
    <row r="60" spans="2:8" ht="15">
      <c r="B60" s="6"/>
      <c r="C60" s="6"/>
      <c r="D60" s="6"/>
      <c r="E60" s="6"/>
      <c r="F60" s="6"/>
      <c r="G60" s="6"/>
      <c r="H60" s="6"/>
    </row>
    <row r="61" spans="2:8" ht="15">
      <c r="B61" s="6"/>
      <c r="C61" s="6"/>
      <c r="D61" s="6"/>
      <c r="E61" s="6"/>
      <c r="F61" s="6"/>
      <c r="G61" s="6"/>
      <c r="H61" s="6"/>
    </row>
    <row r="62" spans="1:10" ht="1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5">
      <c r="A63" s="15"/>
      <c r="B63" s="15"/>
      <c r="C63" s="15"/>
      <c r="D63" s="15"/>
      <c r="E63" s="15"/>
      <c r="F63" s="15"/>
      <c r="G63" s="15"/>
      <c r="H63" s="15"/>
      <c r="I63" s="15"/>
      <c r="J63" s="15"/>
    </row>
  </sheetData>
  <sheetProtection/>
  <mergeCells count="4">
    <mergeCell ref="B5:D5"/>
    <mergeCell ref="B6:D6"/>
    <mergeCell ref="F5:H5"/>
    <mergeCell ref="F6:H6"/>
  </mergeCells>
  <printOptions/>
  <pageMargins left="0.49" right="0.25" top="0.47" bottom="1" header="0.5" footer="0.5"/>
  <pageSetup fitToHeight="1" fitToWidth="1" horizontalDpi="600" verticalDpi="600" orientation="portrait" paperSize="9" scale="74" r:id="rId2"/>
  <headerFooter alignWithMargins="0">
    <oddFooter>&amp;R&amp;14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50">
      <selection activeCell="C64" sqref="C64"/>
    </sheetView>
  </sheetViews>
  <sheetFormatPr defaultColWidth="9.140625" defaultRowHeight="12.75"/>
  <cols>
    <col min="1" max="1" width="59.421875" style="20" customWidth="1"/>
    <col min="2" max="2" width="0.85546875" style="31" customWidth="1"/>
    <col min="3" max="3" width="14.57421875" style="19" customWidth="1"/>
    <col min="4" max="4" width="0.85546875" style="19" customWidth="1"/>
    <col min="5" max="5" width="3.7109375" style="19" customWidth="1"/>
    <col min="6" max="6" width="0.85546875" style="19" customWidth="1"/>
    <col min="7" max="7" width="13.421875" style="19" customWidth="1"/>
    <col min="8" max="8" width="0.85546875" style="19" customWidth="1"/>
    <col min="9" max="9" width="9.140625" style="19" customWidth="1"/>
    <col min="10" max="16384" width="9.140625" style="20" customWidth="1"/>
  </cols>
  <sheetData>
    <row r="1" spans="1:10" ht="15.75">
      <c r="A1" s="16" t="s">
        <v>89</v>
      </c>
      <c r="B1" s="17"/>
      <c r="C1" s="18"/>
      <c r="G1" s="18"/>
      <c r="J1" s="70"/>
    </row>
    <row r="2" spans="1:7" ht="15">
      <c r="A2" s="55" t="s">
        <v>24</v>
      </c>
      <c r="B2" s="21"/>
      <c r="C2" s="18"/>
      <c r="G2" s="18"/>
    </row>
    <row r="3" spans="1:7" ht="15">
      <c r="A3" s="22"/>
      <c r="B3" s="17"/>
      <c r="C3" s="18"/>
      <c r="G3" s="18"/>
    </row>
    <row r="4" spans="1:9" s="26" customFormat="1" ht="14.25">
      <c r="A4" s="23" t="s">
        <v>129</v>
      </c>
      <c r="B4" s="24"/>
      <c r="C4" s="25"/>
      <c r="D4" s="25"/>
      <c r="E4" s="25"/>
      <c r="F4" s="25"/>
      <c r="G4" s="25"/>
      <c r="H4" s="25"/>
      <c r="I4" s="25"/>
    </row>
    <row r="5" spans="1:9" s="26" customFormat="1" ht="14.25">
      <c r="A5" s="27"/>
      <c r="B5" s="24"/>
      <c r="C5" s="25"/>
      <c r="D5" s="25"/>
      <c r="E5" s="25"/>
      <c r="F5" s="25"/>
      <c r="G5" s="25"/>
      <c r="H5" s="25"/>
      <c r="I5" s="25"/>
    </row>
    <row r="6" spans="1:9" s="26" customFormat="1" ht="14.25">
      <c r="A6" s="27"/>
      <c r="B6" s="24"/>
      <c r="C6" s="25" t="s">
        <v>25</v>
      </c>
      <c r="D6" s="25"/>
      <c r="E6" s="25"/>
      <c r="F6" s="25"/>
      <c r="G6" s="25" t="s">
        <v>75</v>
      </c>
      <c r="H6" s="25"/>
      <c r="I6" s="25"/>
    </row>
    <row r="7" spans="1:9" s="26" customFormat="1" ht="14.25">
      <c r="A7" s="27"/>
      <c r="B7" s="24"/>
      <c r="C7" s="25" t="s">
        <v>74</v>
      </c>
      <c r="D7" s="25"/>
      <c r="E7" s="25"/>
      <c r="F7" s="25"/>
      <c r="G7" s="25" t="s">
        <v>76</v>
      </c>
      <c r="H7" s="25"/>
      <c r="I7" s="25"/>
    </row>
    <row r="8" spans="1:9" s="26" customFormat="1" ht="14.25">
      <c r="A8" s="27"/>
      <c r="B8" s="24"/>
      <c r="C8" s="25" t="s">
        <v>5</v>
      </c>
      <c r="D8" s="25"/>
      <c r="E8" s="25"/>
      <c r="F8" s="25"/>
      <c r="G8" s="25" t="s">
        <v>77</v>
      </c>
      <c r="H8" s="25"/>
      <c r="I8" s="25"/>
    </row>
    <row r="9" spans="1:9" s="26" customFormat="1" ht="14.25">
      <c r="A9" s="27"/>
      <c r="B9" s="24"/>
      <c r="C9" s="25"/>
      <c r="D9" s="25"/>
      <c r="E9" s="25"/>
      <c r="F9" s="25"/>
      <c r="G9" s="25" t="s">
        <v>26</v>
      </c>
      <c r="H9" s="25"/>
      <c r="I9" s="25"/>
    </row>
    <row r="10" spans="1:9" s="26" customFormat="1" ht="14.25">
      <c r="A10" s="27"/>
      <c r="B10" s="24"/>
      <c r="C10" s="25">
        <v>40359</v>
      </c>
      <c r="D10" s="25"/>
      <c r="E10" s="25"/>
      <c r="F10" s="25"/>
      <c r="G10" s="25">
        <v>40268</v>
      </c>
      <c r="H10" s="25"/>
      <c r="I10" s="25"/>
    </row>
    <row r="11" spans="1:7" ht="15">
      <c r="A11" s="22"/>
      <c r="B11" s="17"/>
      <c r="C11" s="18" t="s">
        <v>39</v>
      </c>
      <c r="G11" s="18" t="s">
        <v>39</v>
      </c>
    </row>
    <row r="12" spans="1:2" ht="15">
      <c r="A12" s="28"/>
      <c r="B12" s="17"/>
    </row>
    <row r="13" spans="1:9" s="31" customFormat="1" ht="15">
      <c r="A13" s="29"/>
      <c r="B13" s="17"/>
      <c r="C13" s="30"/>
      <c r="D13" s="30"/>
      <c r="E13" s="30"/>
      <c r="F13" s="30"/>
      <c r="G13" s="30"/>
      <c r="H13" s="30"/>
      <c r="I13" s="30"/>
    </row>
    <row r="14" spans="1:9" s="31" customFormat="1" ht="15">
      <c r="A14" s="29" t="s">
        <v>14</v>
      </c>
      <c r="B14" s="17"/>
      <c r="C14" s="30"/>
      <c r="D14" s="30"/>
      <c r="E14" s="30"/>
      <c r="F14" s="30"/>
      <c r="G14" s="30"/>
      <c r="H14" s="30"/>
      <c r="I14" s="30"/>
    </row>
    <row r="15" spans="1:9" s="31" customFormat="1" ht="15">
      <c r="A15" s="30" t="s">
        <v>40</v>
      </c>
      <c r="B15" s="32"/>
      <c r="C15" s="33">
        <v>367178</v>
      </c>
      <c r="D15" s="34"/>
      <c r="E15" s="30"/>
      <c r="F15" s="35"/>
      <c r="G15" s="36">
        <v>359872</v>
      </c>
      <c r="H15" s="34"/>
      <c r="I15" s="30"/>
    </row>
    <row r="16" spans="1:9" s="31" customFormat="1" ht="15">
      <c r="A16" s="30" t="s">
        <v>92</v>
      </c>
      <c r="B16" s="37"/>
      <c r="C16" s="1">
        <v>103946</v>
      </c>
      <c r="D16" s="38"/>
      <c r="E16" s="30"/>
      <c r="F16" s="39"/>
      <c r="G16" s="2">
        <v>103946</v>
      </c>
      <c r="H16" s="38"/>
      <c r="I16" s="30"/>
    </row>
    <row r="17" spans="1:9" s="31" customFormat="1" ht="15">
      <c r="A17" s="30" t="s">
        <v>93</v>
      </c>
      <c r="B17" s="37"/>
      <c r="C17" s="1">
        <v>16751</v>
      </c>
      <c r="D17" s="38"/>
      <c r="E17" s="30"/>
      <c r="F17" s="39"/>
      <c r="G17" s="2">
        <v>16772</v>
      </c>
      <c r="H17" s="38"/>
      <c r="I17" s="30"/>
    </row>
    <row r="18" spans="1:9" s="31" customFormat="1" ht="15">
      <c r="A18" s="30" t="s">
        <v>86</v>
      </c>
      <c r="B18" s="37"/>
      <c r="C18" s="1">
        <v>11612</v>
      </c>
      <c r="D18" s="38"/>
      <c r="E18" s="30"/>
      <c r="F18" s="39"/>
      <c r="G18" s="2">
        <v>11722</v>
      </c>
      <c r="H18" s="38"/>
      <c r="I18" s="30"/>
    </row>
    <row r="19" spans="1:9" s="31" customFormat="1" ht="15">
      <c r="A19" s="30" t="s">
        <v>94</v>
      </c>
      <c r="B19" s="37"/>
      <c r="C19" s="1">
        <v>59374</v>
      </c>
      <c r="D19" s="38"/>
      <c r="E19" s="30"/>
      <c r="F19" s="39"/>
      <c r="G19" s="2">
        <v>58608</v>
      </c>
      <c r="H19" s="38"/>
      <c r="I19" s="30"/>
    </row>
    <row r="20" spans="1:9" s="31" customFormat="1" ht="15">
      <c r="A20" s="30" t="s">
        <v>126</v>
      </c>
      <c r="B20" s="37"/>
      <c r="C20" s="1">
        <v>1917</v>
      </c>
      <c r="D20" s="38"/>
      <c r="E20" s="30"/>
      <c r="F20" s="39"/>
      <c r="G20" s="2">
        <v>1668</v>
      </c>
      <c r="H20" s="38"/>
      <c r="I20" s="30"/>
    </row>
    <row r="21" spans="1:9" s="31" customFormat="1" ht="15">
      <c r="A21" s="30" t="s">
        <v>96</v>
      </c>
      <c r="B21" s="37"/>
      <c r="C21" s="1">
        <v>43073</v>
      </c>
      <c r="D21" s="38"/>
      <c r="E21" s="30"/>
      <c r="F21" s="39"/>
      <c r="G21" s="2">
        <v>42017</v>
      </c>
      <c r="H21" s="38"/>
      <c r="I21" s="30"/>
    </row>
    <row r="22" spans="1:9" s="31" customFormat="1" ht="15">
      <c r="A22" s="30" t="s">
        <v>95</v>
      </c>
      <c r="B22" s="37"/>
      <c r="C22" s="1">
        <v>628</v>
      </c>
      <c r="D22" s="38"/>
      <c r="E22" s="30"/>
      <c r="F22" s="40"/>
      <c r="G22" s="41">
        <v>612</v>
      </c>
      <c r="H22" s="42"/>
      <c r="I22" s="30"/>
    </row>
    <row r="23" spans="1:9" s="17" customFormat="1" ht="15">
      <c r="A23" s="43"/>
      <c r="B23" s="44"/>
      <c r="C23" s="45">
        <f>SUM(C15:C22)</f>
        <v>604479</v>
      </c>
      <c r="D23" s="46"/>
      <c r="E23" s="29"/>
      <c r="F23" s="47"/>
      <c r="G23" s="45">
        <f>SUM(G15:G22)</f>
        <v>595217</v>
      </c>
      <c r="H23" s="46"/>
      <c r="I23" s="29"/>
    </row>
    <row r="24" spans="1:9" s="31" customFormat="1" ht="15">
      <c r="A24" s="30"/>
      <c r="C24" s="30"/>
      <c r="D24" s="30"/>
      <c r="E24" s="30"/>
      <c r="F24" s="30"/>
      <c r="G24" s="30"/>
      <c r="H24" s="30"/>
      <c r="I24" s="30"/>
    </row>
    <row r="25" spans="1:9" s="31" customFormat="1" ht="15">
      <c r="A25" s="29" t="s">
        <v>15</v>
      </c>
      <c r="B25" s="17"/>
      <c r="C25" s="30"/>
      <c r="D25" s="30"/>
      <c r="E25" s="30"/>
      <c r="F25" s="30"/>
      <c r="G25" s="30"/>
      <c r="H25" s="30"/>
      <c r="I25" s="30"/>
    </row>
    <row r="26" spans="1:9" s="31" customFormat="1" ht="15">
      <c r="A26" s="30" t="s">
        <v>37</v>
      </c>
      <c r="B26" s="32"/>
      <c r="C26" s="33">
        <v>114324</v>
      </c>
      <c r="D26" s="34"/>
      <c r="E26" s="30"/>
      <c r="F26" s="35"/>
      <c r="G26" s="36">
        <v>104599</v>
      </c>
      <c r="H26" s="34"/>
      <c r="I26" s="30"/>
    </row>
    <row r="27" spans="1:9" s="31" customFormat="1" ht="15">
      <c r="A27" s="30" t="s">
        <v>41</v>
      </c>
      <c r="B27" s="37"/>
      <c r="C27" s="1">
        <v>90041</v>
      </c>
      <c r="D27" s="38"/>
      <c r="E27" s="30"/>
      <c r="F27" s="39"/>
      <c r="G27" s="2">
        <v>84253</v>
      </c>
      <c r="H27" s="38"/>
      <c r="I27" s="30"/>
    </row>
    <row r="28" spans="1:9" s="31" customFormat="1" ht="15">
      <c r="A28" s="30" t="s">
        <v>42</v>
      </c>
      <c r="B28" s="37"/>
      <c r="C28" s="1">
        <v>26622</v>
      </c>
      <c r="D28" s="38"/>
      <c r="E28" s="30"/>
      <c r="F28" s="39"/>
      <c r="G28" s="2">
        <v>26014</v>
      </c>
      <c r="H28" s="38"/>
      <c r="I28" s="30"/>
    </row>
    <row r="29" spans="1:9" s="31" customFormat="1" ht="15">
      <c r="A29" s="30" t="s">
        <v>100</v>
      </c>
      <c r="B29" s="37"/>
      <c r="C29" s="1">
        <v>6491</v>
      </c>
      <c r="D29" s="38"/>
      <c r="E29" s="30"/>
      <c r="F29" s="39"/>
      <c r="G29" s="2">
        <v>6932</v>
      </c>
      <c r="H29" s="38"/>
      <c r="I29" s="30"/>
    </row>
    <row r="30" spans="1:9" s="31" customFormat="1" ht="15">
      <c r="A30" s="30" t="s">
        <v>43</v>
      </c>
      <c r="B30" s="37"/>
      <c r="C30" s="1">
        <v>27966</v>
      </c>
      <c r="D30" s="38"/>
      <c r="E30" s="30"/>
      <c r="F30" s="39"/>
      <c r="G30" s="2">
        <v>23417</v>
      </c>
      <c r="H30" s="38"/>
      <c r="I30" s="30"/>
    </row>
    <row r="31" spans="1:9" s="17" customFormat="1" ht="15">
      <c r="A31" s="43"/>
      <c r="B31" s="44"/>
      <c r="C31" s="45">
        <f>SUM(C26:C30)</f>
        <v>265444</v>
      </c>
      <c r="D31" s="46"/>
      <c r="E31" s="29"/>
      <c r="F31" s="48"/>
      <c r="G31" s="45">
        <f>SUM(G26:G30)</f>
        <v>245215</v>
      </c>
      <c r="H31" s="46"/>
      <c r="I31" s="29"/>
    </row>
    <row r="32" spans="1:9" s="31" customFormat="1" ht="15">
      <c r="A32" s="30"/>
      <c r="C32" s="1"/>
      <c r="D32" s="30"/>
      <c r="E32" s="30"/>
      <c r="F32" s="30"/>
      <c r="G32" s="1"/>
      <c r="H32" s="30"/>
      <c r="I32" s="30"/>
    </row>
    <row r="33" spans="1:9" s="17" customFormat="1" ht="15" thickBot="1">
      <c r="A33" s="49" t="s">
        <v>16</v>
      </c>
      <c r="B33" s="50"/>
      <c r="C33" s="51">
        <f>+C31+C23</f>
        <v>869923</v>
      </c>
      <c r="D33" s="29"/>
      <c r="E33" s="29"/>
      <c r="F33" s="29"/>
      <c r="G33" s="51">
        <f>+G31+G23</f>
        <v>840432</v>
      </c>
      <c r="H33" s="29"/>
      <c r="I33" s="29"/>
    </row>
    <row r="34" spans="1:9" s="31" customFormat="1" ht="15.75" thickTop="1">
      <c r="A34" s="30"/>
      <c r="C34" s="30"/>
      <c r="D34" s="30"/>
      <c r="E34" s="30"/>
      <c r="F34" s="30"/>
      <c r="G34" s="30"/>
      <c r="H34" s="30"/>
      <c r="I34" s="30"/>
    </row>
    <row r="35" spans="1:9" s="31" customFormat="1" ht="15">
      <c r="A35" s="29" t="s">
        <v>17</v>
      </c>
      <c r="B35" s="17"/>
      <c r="C35" s="30"/>
      <c r="D35" s="30"/>
      <c r="E35" s="30"/>
      <c r="F35" s="30"/>
      <c r="G35" s="30"/>
      <c r="H35" s="30"/>
      <c r="I35" s="30"/>
    </row>
    <row r="36" spans="1:9" s="31" customFormat="1" ht="15">
      <c r="A36" s="29"/>
      <c r="B36" s="17"/>
      <c r="C36" s="30"/>
      <c r="D36" s="30"/>
      <c r="E36" s="30"/>
      <c r="F36" s="30"/>
      <c r="G36" s="30"/>
      <c r="H36" s="30"/>
      <c r="I36" s="30"/>
    </row>
    <row r="37" spans="1:9" s="31" customFormat="1" ht="15">
      <c r="A37" s="30" t="s">
        <v>47</v>
      </c>
      <c r="C37" s="1">
        <f>SttEquityChange!B23</f>
        <v>166725</v>
      </c>
      <c r="D37" s="30"/>
      <c r="E37" s="30"/>
      <c r="F37" s="30"/>
      <c r="G37" s="2">
        <f>SttEquityChange!B12</f>
        <v>166725</v>
      </c>
      <c r="H37" s="30"/>
      <c r="I37" s="30"/>
    </row>
    <row r="38" spans="1:9" s="31" customFormat="1" ht="15">
      <c r="A38" s="30" t="s">
        <v>121</v>
      </c>
      <c r="C38" s="1">
        <f>SttEquityChange!C23</f>
        <v>-25</v>
      </c>
      <c r="D38" s="30"/>
      <c r="E38" s="30"/>
      <c r="F38" s="30"/>
      <c r="G38" s="2">
        <f>SttEquityChange!C12</f>
        <v>-25</v>
      </c>
      <c r="H38" s="30"/>
      <c r="I38" s="30"/>
    </row>
    <row r="39" spans="1:9" s="31" customFormat="1" ht="15">
      <c r="A39" s="30" t="s">
        <v>122</v>
      </c>
      <c r="C39" s="1">
        <f>SttEquityChange!D23</f>
        <v>25050</v>
      </c>
      <c r="D39" s="30"/>
      <c r="E39" s="30"/>
      <c r="F39" s="30"/>
      <c r="G39" s="2">
        <f>SttEquityChange!D12</f>
        <v>25050</v>
      </c>
      <c r="H39" s="30"/>
      <c r="I39" s="30"/>
    </row>
    <row r="40" spans="1:9" s="31" customFormat="1" ht="15">
      <c r="A40" s="30" t="s">
        <v>97</v>
      </c>
      <c r="C40" s="1">
        <f>SttEquityChange!E23+SttEquityChange!F23+SttEquityChange!G23</f>
        <v>3934</v>
      </c>
      <c r="D40" s="30"/>
      <c r="E40" s="30"/>
      <c r="F40" s="30"/>
      <c r="G40" s="2">
        <f>SttEquityChange!E12+SttEquityChange!F12+SttEquityChange!G12</f>
        <v>3922</v>
      </c>
      <c r="H40" s="30"/>
      <c r="I40" s="30"/>
    </row>
    <row r="41" spans="1:9" s="31" customFormat="1" ht="15">
      <c r="A41" s="30" t="s">
        <v>123</v>
      </c>
      <c r="C41" s="3">
        <f>SttEquityChange!H23</f>
        <v>150964</v>
      </c>
      <c r="D41" s="30"/>
      <c r="E41" s="30"/>
      <c r="F41" s="30"/>
      <c r="G41" s="41">
        <f>SttEquityChange!H12</f>
        <v>140938</v>
      </c>
      <c r="H41" s="30"/>
      <c r="I41" s="30"/>
    </row>
    <row r="42" spans="1:9" s="31" customFormat="1" ht="15">
      <c r="A42" s="29" t="s">
        <v>124</v>
      </c>
      <c r="C42" s="30">
        <f>SUM(C37:C41)</f>
        <v>346648</v>
      </c>
      <c r="D42" s="30"/>
      <c r="E42" s="30"/>
      <c r="F42" s="30"/>
      <c r="G42" s="30">
        <f>SUM(G37:G41)</f>
        <v>336610</v>
      </c>
      <c r="H42" s="30"/>
      <c r="I42" s="30"/>
    </row>
    <row r="43" spans="1:9" s="31" customFormat="1" ht="15">
      <c r="A43" s="30" t="s">
        <v>107</v>
      </c>
      <c r="C43" s="1">
        <f>SttEquityChange!J23</f>
        <v>112989</v>
      </c>
      <c r="D43" s="30"/>
      <c r="E43" s="30"/>
      <c r="F43" s="30"/>
      <c r="G43" s="41">
        <f>SttEquityChange!J12</f>
        <v>105790</v>
      </c>
      <c r="H43" s="30"/>
      <c r="I43" s="30"/>
    </row>
    <row r="44" spans="1:9" s="31" customFormat="1" ht="15">
      <c r="A44" s="29" t="s">
        <v>44</v>
      </c>
      <c r="C44" s="45">
        <f>SUM(C42:C43)</f>
        <v>459637</v>
      </c>
      <c r="D44" s="30"/>
      <c r="E44" s="30"/>
      <c r="F44" s="30"/>
      <c r="G44" s="45">
        <f>SUM(G42:G43)</f>
        <v>442400</v>
      </c>
      <c r="H44" s="30"/>
      <c r="I44" s="30"/>
    </row>
    <row r="45" spans="1:9" s="31" customFormat="1" ht="15">
      <c r="A45" s="30"/>
      <c r="C45" s="30"/>
      <c r="D45" s="30"/>
      <c r="E45" s="30"/>
      <c r="F45" s="30"/>
      <c r="G45" s="30"/>
      <c r="H45" s="30"/>
      <c r="I45" s="30"/>
    </row>
    <row r="46" spans="1:9" s="31" customFormat="1" ht="15">
      <c r="A46" s="29" t="s">
        <v>85</v>
      </c>
      <c r="B46" s="17"/>
      <c r="C46" s="30"/>
      <c r="D46" s="30"/>
      <c r="E46" s="30"/>
      <c r="F46" s="30"/>
      <c r="G46" s="30"/>
      <c r="H46" s="30"/>
      <c r="I46" s="30"/>
    </row>
    <row r="47" spans="1:9" s="31" customFormat="1" ht="15">
      <c r="A47" s="30" t="s">
        <v>45</v>
      </c>
      <c r="B47" s="32"/>
      <c r="C47" s="33">
        <v>30645</v>
      </c>
      <c r="D47" s="34"/>
      <c r="E47" s="30"/>
      <c r="F47" s="35"/>
      <c r="G47" s="36">
        <v>30834</v>
      </c>
      <c r="H47" s="34"/>
      <c r="I47" s="30"/>
    </row>
    <row r="48" spans="1:9" s="31" customFormat="1" ht="15">
      <c r="A48" s="30" t="s">
        <v>46</v>
      </c>
      <c r="B48" s="37"/>
      <c r="C48" s="1">
        <v>9968</v>
      </c>
      <c r="D48" s="38"/>
      <c r="E48" s="30"/>
      <c r="F48" s="39"/>
      <c r="G48" s="2">
        <v>8958</v>
      </c>
      <c r="H48" s="38"/>
      <c r="I48" s="30"/>
    </row>
    <row r="49" spans="1:9" s="31" customFormat="1" ht="15">
      <c r="A49" s="30" t="s">
        <v>18</v>
      </c>
      <c r="B49" s="37"/>
      <c r="C49" s="1">
        <v>25567</v>
      </c>
      <c r="D49" s="38"/>
      <c r="E49" s="30"/>
      <c r="F49" s="39"/>
      <c r="G49" s="2">
        <v>25487</v>
      </c>
      <c r="H49" s="38"/>
      <c r="I49" s="30"/>
    </row>
    <row r="50" spans="1:9" s="31" customFormat="1" ht="15">
      <c r="A50" s="43"/>
      <c r="B50" s="44"/>
      <c r="C50" s="45">
        <f>SUM(C47:C49)</f>
        <v>66180</v>
      </c>
      <c r="D50" s="52"/>
      <c r="E50" s="30"/>
      <c r="F50" s="53"/>
      <c r="G50" s="45">
        <f>SUM(G47:G49)</f>
        <v>65279</v>
      </c>
      <c r="H50" s="52"/>
      <c r="I50" s="30"/>
    </row>
    <row r="51" spans="1:9" s="31" customFormat="1" ht="15">
      <c r="A51" s="30"/>
      <c r="C51" s="30"/>
      <c r="D51" s="30"/>
      <c r="E51" s="30"/>
      <c r="F51" s="30"/>
      <c r="G51" s="30"/>
      <c r="H51" s="30"/>
      <c r="I51" s="30"/>
    </row>
    <row r="52" spans="1:9" s="31" customFormat="1" ht="15">
      <c r="A52" s="29" t="s">
        <v>19</v>
      </c>
      <c r="B52" s="17"/>
      <c r="C52" s="30"/>
      <c r="D52" s="30"/>
      <c r="E52" s="30"/>
      <c r="F52" s="30"/>
      <c r="G52" s="30"/>
      <c r="H52" s="30"/>
      <c r="I52" s="30"/>
    </row>
    <row r="53" spans="1:9" s="31" customFormat="1" ht="15">
      <c r="A53" s="30" t="s">
        <v>20</v>
      </c>
      <c r="B53" s="32"/>
      <c r="C53" s="33">
        <v>126898</v>
      </c>
      <c r="D53" s="34"/>
      <c r="E53" s="30"/>
      <c r="F53" s="35"/>
      <c r="G53" s="36">
        <v>119621</v>
      </c>
      <c r="H53" s="34"/>
      <c r="I53" s="30"/>
    </row>
    <row r="54" spans="1:9" s="31" customFormat="1" ht="15">
      <c r="A54" s="30" t="s">
        <v>21</v>
      </c>
      <c r="B54" s="37"/>
      <c r="C54" s="1">
        <v>35369</v>
      </c>
      <c r="D54" s="38"/>
      <c r="E54" s="30"/>
      <c r="F54" s="39"/>
      <c r="G54" s="2">
        <v>34328</v>
      </c>
      <c r="H54" s="38"/>
      <c r="I54" s="30"/>
    </row>
    <row r="55" spans="1:9" s="31" customFormat="1" ht="15">
      <c r="A55" s="30" t="s">
        <v>46</v>
      </c>
      <c r="B55" s="37"/>
      <c r="C55" s="1">
        <v>7988</v>
      </c>
      <c r="D55" s="38"/>
      <c r="E55" s="30"/>
      <c r="F55" s="39"/>
      <c r="G55" s="2">
        <v>7596</v>
      </c>
      <c r="H55" s="38"/>
      <c r="I55" s="30"/>
    </row>
    <row r="56" spans="1:9" s="31" customFormat="1" ht="15">
      <c r="A56" s="30" t="s">
        <v>98</v>
      </c>
      <c r="B56" s="37"/>
      <c r="C56" s="1">
        <v>167217</v>
      </c>
      <c r="D56" s="38"/>
      <c r="E56" s="30"/>
      <c r="F56" s="39"/>
      <c r="G56" s="2">
        <v>165468</v>
      </c>
      <c r="H56" s="38"/>
      <c r="I56" s="30"/>
    </row>
    <row r="57" spans="1:9" s="31" customFormat="1" ht="15">
      <c r="A57" s="30" t="s">
        <v>22</v>
      </c>
      <c r="B57" s="37"/>
      <c r="C57" s="3">
        <v>6634</v>
      </c>
      <c r="D57" s="38"/>
      <c r="E57" s="30"/>
      <c r="F57" s="39"/>
      <c r="G57" s="41">
        <v>5740</v>
      </c>
      <c r="H57" s="38"/>
      <c r="I57" s="30"/>
    </row>
    <row r="58" spans="1:9" s="31" customFormat="1" ht="3.75" customHeight="1">
      <c r="A58" s="30"/>
      <c r="B58" s="37"/>
      <c r="C58" s="1"/>
      <c r="D58" s="38"/>
      <c r="E58" s="30"/>
      <c r="F58" s="39"/>
      <c r="G58" s="1"/>
      <c r="H58" s="38"/>
      <c r="I58" s="30"/>
    </row>
    <row r="59" spans="1:9" s="31" customFormat="1" ht="15">
      <c r="A59" s="43"/>
      <c r="B59" s="74"/>
      <c r="C59" s="3">
        <f>SUM(C53:C58)</f>
        <v>344106</v>
      </c>
      <c r="D59" s="42"/>
      <c r="E59" s="30"/>
      <c r="F59" s="40"/>
      <c r="G59" s="3">
        <f>SUM(G53:G58)</f>
        <v>332753</v>
      </c>
      <c r="H59" s="42"/>
      <c r="I59" s="30"/>
    </row>
    <row r="60" spans="1:9" s="31" customFormat="1" ht="5.25" customHeight="1">
      <c r="A60" s="30"/>
      <c r="C60" s="1"/>
      <c r="D60" s="30"/>
      <c r="E60" s="30"/>
      <c r="F60" s="30"/>
      <c r="G60" s="1"/>
      <c r="H60" s="30"/>
      <c r="I60" s="30"/>
    </row>
    <row r="61" spans="1:9" s="31" customFormat="1" ht="15">
      <c r="A61" s="30"/>
      <c r="C61" s="1"/>
      <c r="D61" s="30"/>
      <c r="E61" s="30"/>
      <c r="F61" s="30"/>
      <c r="G61" s="1"/>
      <c r="H61" s="30"/>
      <c r="I61" s="30"/>
    </row>
    <row r="62" spans="1:9" s="31" customFormat="1" ht="15">
      <c r="A62" s="49" t="s">
        <v>79</v>
      </c>
      <c r="B62" s="50"/>
      <c r="C62" s="3">
        <f>C59+C50</f>
        <v>410286</v>
      </c>
      <c r="D62" s="30"/>
      <c r="E62" s="30"/>
      <c r="F62" s="30"/>
      <c r="G62" s="3">
        <f>G59+G50</f>
        <v>398032</v>
      </c>
      <c r="H62" s="30"/>
      <c r="I62" s="30"/>
    </row>
    <row r="63" spans="1:9" s="31" customFormat="1" ht="15">
      <c r="A63" s="30"/>
      <c r="C63" s="30"/>
      <c r="D63" s="30"/>
      <c r="E63" s="30"/>
      <c r="F63" s="30"/>
      <c r="G63" s="30"/>
      <c r="H63" s="30"/>
      <c r="I63" s="30"/>
    </row>
    <row r="64" spans="1:9" s="17" customFormat="1" ht="15" thickBot="1">
      <c r="A64" s="49" t="s">
        <v>23</v>
      </c>
      <c r="B64" s="50"/>
      <c r="C64" s="51">
        <f>C62+C44</f>
        <v>869923</v>
      </c>
      <c r="D64" s="29"/>
      <c r="E64" s="29"/>
      <c r="F64" s="29"/>
      <c r="G64" s="51">
        <f>G62+G44</f>
        <v>840432</v>
      </c>
      <c r="H64" s="29"/>
      <c r="I64" s="29"/>
    </row>
    <row r="65" spans="1:9" s="31" customFormat="1" ht="15.75" thickTop="1">
      <c r="A65" s="30"/>
      <c r="C65" s="30">
        <f>C33-C64</f>
        <v>0</v>
      </c>
      <c r="D65" s="30"/>
      <c r="E65" s="30"/>
      <c r="F65" s="30"/>
      <c r="G65" s="30">
        <f>G33-G64</f>
        <v>0</v>
      </c>
      <c r="H65" s="30"/>
      <c r="I65" s="30"/>
    </row>
    <row r="66" spans="1:9" s="31" customFormat="1" ht="15">
      <c r="A66" s="30"/>
      <c r="C66" s="30"/>
      <c r="D66" s="30"/>
      <c r="E66" s="30"/>
      <c r="F66" s="30"/>
      <c r="G66" s="30"/>
      <c r="H66" s="30"/>
      <c r="I66" s="30"/>
    </row>
    <row r="67" spans="1:9" s="31" customFormat="1" ht="15">
      <c r="A67" s="30" t="s">
        <v>125</v>
      </c>
      <c r="C67" s="73">
        <f>C42/166725</f>
        <v>2.079160293897136</v>
      </c>
      <c r="D67" s="30"/>
      <c r="E67" s="30"/>
      <c r="F67" s="30"/>
      <c r="G67" s="73">
        <f>G42/166725</f>
        <v>2.0189533663217873</v>
      </c>
      <c r="H67" s="30"/>
      <c r="I67" s="30"/>
    </row>
    <row r="68" ht="15">
      <c r="A68" s="19"/>
    </row>
    <row r="69" ht="15">
      <c r="A69" s="19"/>
    </row>
    <row r="70" ht="15">
      <c r="A70" s="19"/>
    </row>
    <row r="71" ht="15">
      <c r="A71" s="19"/>
    </row>
  </sheetData>
  <sheetProtection/>
  <printOptions/>
  <pageMargins left="0.75" right="0.25" top="0.54" bottom="0.37" header="0.2" footer="0.2"/>
  <pageSetup fitToHeight="1" fitToWidth="1" horizontalDpi="600" verticalDpi="600" orientation="portrait" paperSize="9" scale="74" r:id="rId2"/>
  <headerFooter alignWithMargins="0">
    <oddFooter>&amp;R&amp;14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3">
      <selection activeCell="J23" sqref="J23"/>
    </sheetView>
  </sheetViews>
  <sheetFormatPr defaultColWidth="9.140625" defaultRowHeight="12.75"/>
  <cols>
    <col min="1" max="1" width="53.28125" style="31" customWidth="1"/>
    <col min="2" max="2" width="10.7109375" style="31" bestFit="1" customWidth="1"/>
    <col min="3" max="4" width="10.8515625" style="31" bestFit="1" customWidth="1"/>
    <col min="5" max="5" width="13.7109375" style="31" bestFit="1" customWidth="1"/>
    <col min="6" max="6" width="13.140625" style="31" bestFit="1" customWidth="1"/>
    <col min="7" max="7" width="15.140625" style="31" bestFit="1" customWidth="1"/>
    <col min="8" max="8" width="10.8515625" style="31" bestFit="1" customWidth="1"/>
    <col min="9" max="9" width="10.7109375" style="31" bestFit="1" customWidth="1"/>
    <col min="10" max="10" width="11.140625" style="31" bestFit="1" customWidth="1"/>
    <col min="11" max="11" width="10.7109375" style="31" bestFit="1" customWidth="1"/>
    <col min="12" max="16384" width="9.140625" style="31" customWidth="1"/>
  </cols>
  <sheetData>
    <row r="1" spans="1:11" ht="15.75">
      <c r="A1" s="16" t="s">
        <v>89</v>
      </c>
      <c r="K1" s="70"/>
    </row>
    <row r="2" ht="15">
      <c r="A2" s="55" t="s">
        <v>24</v>
      </c>
    </row>
    <row r="3" ht="12.75">
      <c r="A3" s="17"/>
    </row>
    <row r="4" spans="1:7" ht="14.25">
      <c r="A4" s="29" t="s">
        <v>78</v>
      </c>
      <c r="F4" s="56"/>
      <c r="G4" s="56"/>
    </row>
    <row r="6" spans="7:10" ht="14.25">
      <c r="G6" s="57" t="s">
        <v>132</v>
      </c>
      <c r="J6" s="57" t="s">
        <v>138</v>
      </c>
    </row>
    <row r="7" spans="2:11" s="57" customFormat="1" ht="14.25">
      <c r="B7" s="57" t="s">
        <v>27</v>
      </c>
      <c r="C7" s="57" t="s">
        <v>115</v>
      </c>
      <c r="D7" s="57" t="s">
        <v>48</v>
      </c>
      <c r="E7" s="57" t="s">
        <v>30</v>
      </c>
      <c r="F7" s="57" t="s">
        <v>101</v>
      </c>
      <c r="G7" s="57" t="s">
        <v>133</v>
      </c>
      <c r="H7" s="57" t="s">
        <v>32</v>
      </c>
      <c r="I7" s="83" t="s">
        <v>13</v>
      </c>
      <c r="J7" s="57" t="s">
        <v>139</v>
      </c>
      <c r="K7" s="57" t="s">
        <v>12</v>
      </c>
    </row>
    <row r="8" spans="2:11" s="57" customFormat="1" ht="14.25">
      <c r="B8" s="57" t="s">
        <v>28</v>
      </c>
      <c r="C8" s="57" t="s">
        <v>116</v>
      </c>
      <c r="D8" s="57" t="s">
        <v>29</v>
      </c>
      <c r="E8" s="57" t="s">
        <v>31</v>
      </c>
      <c r="F8" s="57" t="s">
        <v>31</v>
      </c>
      <c r="G8" s="57" t="s">
        <v>117</v>
      </c>
      <c r="H8" s="57" t="s">
        <v>33</v>
      </c>
      <c r="I8" s="83"/>
      <c r="J8" s="57" t="s">
        <v>34</v>
      </c>
      <c r="K8" s="57" t="s">
        <v>35</v>
      </c>
    </row>
    <row r="9" s="57" customFormat="1" ht="14.25">
      <c r="I9" s="58"/>
    </row>
    <row r="10" spans="2:11" s="57" customFormat="1" ht="14.25">
      <c r="B10" s="57" t="s">
        <v>49</v>
      </c>
      <c r="C10" s="57" t="s">
        <v>49</v>
      </c>
      <c r="D10" s="57" t="s">
        <v>49</v>
      </c>
      <c r="E10" s="57" t="s">
        <v>39</v>
      </c>
      <c r="F10" s="57" t="s">
        <v>49</v>
      </c>
      <c r="G10" s="57" t="s">
        <v>49</v>
      </c>
      <c r="H10" s="57" t="s">
        <v>49</v>
      </c>
      <c r="I10" s="57" t="s">
        <v>49</v>
      </c>
      <c r="J10" s="57" t="s">
        <v>49</v>
      </c>
      <c r="K10" s="57" t="s">
        <v>49</v>
      </c>
    </row>
    <row r="11" s="30" customFormat="1" ht="15">
      <c r="A11" s="71" t="s">
        <v>113</v>
      </c>
    </row>
    <row r="12" spans="1:11" s="30" customFormat="1" ht="15">
      <c r="A12" s="30" t="s">
        <v>135</v>
      </c>
      <c r="B12" s="30">
        <v>166725</v>
      </c>
      <c r="C12" s="30">
        <v>-25</v>
      </c>
      <c r="D12" s="30">
        <v>25050</v>
      </c>
      <c r="E12" s="30">
        <v>2336</v>
      </c>
      <c r="F12" s="30">
        <v>1586</v>
      </c>
      <c r="G12" s="30">
        <v>0</v>
      </c>
      <c r="H12" s="30">
        <v>140938</v>
      </c>
      <c r="I12" s="30">
        <f>SUM(B12:H12)</f>
        <v>336610</v>
      </c>
      <c r="J12" s="30">
        <v>105790</v>
      </c>
      <c r="K12" s="30">
        <f>SUM(I12:J12)</f>
        <v>442400</v>
      </c>
    </row>
    <row r="13" s="30" customFormat="1" ht="15"/>
    <row r="14" s="30" customFormat="1" ht="15">
      <c r="A14" s="30" t="s">
        <v>134</v>
      </c>
    </row>
    <row r="15" spans="1:11" s="30" customFormat="1" ht="15">
      <c r="A15" s="8" t="s">
        <v>128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461</v>
      </c>
      <c r="H15" s="30">
        <v>0</v>
      </c>
      <c r="I15" s="30">
        <f>SUM(B15:H15)</f>
        <v>461</v>
      </c>
      <c r="J15" s="30">
        <v>0</v>
      </c>
      <c r="K15" s="30">
        <f>SUM(I15:J15)</f>
        <v>461</v>
      </c>
    </row>
    <row r="16" spans="1:11" s="30" customFormat="1" ht="15">
      <c r="A16" s="8" t="s">
        <v>119</v>
      </c>
      <c r="H16" s="30">
        <v>-27</v>
      </c>
      <c r="I16" s="30">
        <f>SUM(B16:H16)</f>
        <v>-27</v>
      </c>
      <c r="K16" s="30">
        <f>SUM(I16:J16)</f>
        <v>-27</v>
      </c>
    </row>
    <row r="17" s="30" customFormat="1" ht="15">
      <c r="A17" s="8"/>
    </row>
    <row r="18" spans="1:11" s="30" customFormat="1" ht="15">
      <c r="A18" s="30" t="s">
        <v>136</v>
      </c>
      <c r="B18" s="33">
        <f>SUM(B12:B17)</f>
        <v>166725</v>
      </c>
      <c r="C18" s="33">
        <f aca="true" t="shared" si="0" ref="C18:K18">SUM(C12:C17)</f>
        <v>-25</v>
      </c>
      <c r="D18" s="33">
        <f t="shared" si="0"/>
        <v>25050</v>
      </c>
      <c r="E18" s="33">
        <f t="shared" si="0"/>
        <v>2336</v>
      </c>
      <c r="F18" s="33">
        <f t="shared" si="0"/>
        <v>1586</v>
      </c>
      <c r="G18" s="33">
        <f t="shared" si="0"/>
        <v>461</v>
      </c>
      <c r="H18" s="33">
        <f t="shared" si="0"/>
        <v>140911</v>
      </c>
      <c r="I18" s="33">
        <f t="shared" si="0"/>
        <v>337044</v>
      </c>
      <c r="J18" s="33">
        <f t="shared" si="0"/>
        <v>105790</v>
      </c>
      <c r="K18" s="33">
        <f t="shared" si="0"/>
        <v>442834</v>
      </c>
    </row>
    <row r="19" s="30" customFormat="1" ht="15">
      <c r="A19" s="8"/>
    </row>
    <row r="20" spans="1:11" s="30" customFormat="1" ht="15">
      <c r="A20" s="30" t="s">
        <v>120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f>SUM(B20:H20)</f>
        <v>0</v>
      </c>
      <c r="J20" s="30">
        <v>1046</v>
      </c>
      <c r="K20" s="30">
        <f>SUM(I20:J20)</f>
        <v>1046</v>
      </c>
    </row>
    <row r="21" spans="1:11" s="30" customFormat="1" ht="15">
      <c r="A21" s="30" t="s">
        <v>118</v>
      </c>
      <c r="B21" s="30">
        <v>0</v>
      </c>
      <c r="C21" s="30">
        <v>0</v>
      </c>
      <c r="D21" s="30">
        <v>0</v>
      </c>
      <c r="E21" s="30">
        <v>0</v>
      </c>
      <c r="F21" s="30">
        <f>CIS!F30</f>
        <v>-237</v>
      </c>
      <c r="G21" s="30">
        <f>CIS!F31</f>
        <v>-212</v>
      </c>
      <c r="H21" s="30">
        <f>CIS!F36</f>
        <v>10053</v>
      </c>
      <c r="I21" s="30">
        <f>SUM(B21:H21)</f>
        <v>9604</v>
      </c>
      <c r="J21" s="30">
        <f>CIS!F37</f>
        <v>6153</v>
      </c>
      <c r="K21" s="30">
        <f>SUM(I21:J21)</f>
        <v>15757</v>
      </c>
    </row>
    <row r="22" spans="2:11" s="30" customFormat="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s="30" customFormat="1" ht="15.75" thickBot="1">
      <c r="A23" s="30" t="s">
        <v>114</v>
      </c>
      <c r="B23" s="4">
        <f>SUM(B18:B22)</f>
        <v>166725</v>
      </c>
      <c r="C23" s="4">
        <f aca="true" t="shared" si="1" ref="C23:K23">SUM(C18:C22)</f>
        <v>-25</v>
      </c>
      <c r="D23" s="4">
        <f t="shared" si="1"/>
        <v>25050</v>
      </c>
      <c r="E23" s="4">
        <f t="shared" si="1"/>
        <v>2336</v>
      </c>
      <c r="F23" s="4">
        <f t="shared" si="1"/>
        <v>1349</v>
      </c>
      <c r="G23" s="4">
        <f t="shared" si="1"/>
        <v>249</v>
      </c>
      <c r="H23" s="4">
        <f t="shared" si="1"/>
        <v>150964</v>
      </c>
      <c r="I23" s="4">
        <f t="shared" si="1"/>
        <v>346648</v>
      </c>
      <c r="J23" s="4">
        <f t="shared" si="1"/>
        <v>112989</v>
      </c>
      <c r="K23" s="4">
        <f t="shared" si="1"/>
        <v>459637</v>
      </c>
    </row>
    <row r="24" s="30" customFormat="1" ht="15.75" thickTop="1"/>
    <row r="25" s="30" customFormat="1" ht="15"/>
    <row r="26" s="30" customFormat="1" ht="15">
      <c r="A26" s="71" t="s">
        <v>87</v>
      </c>
    </row>
    <row r="27" spans="1:11" s="30" customFormat="1" ht="15">
      <c r="A27" s="30" t="s">
        <v>137</v>
      </c>
      <c r="B27" s="30">
        <v>166725</v>
      </c>
      <c r="C27" s="30">
        <v>0</v>
      </c>
      <c r="D27" s="30">
        <v>25050</v>
      </c>
      <c r="E27" s="30">
        <v>2479</v>
      </c>
      <c r="F27" s="30">
        <v>3551</v>
      </c>
      <c r="G27" s="30">
        <v>0</v>
      </c>
      <c r="H27" s="30">
        <v>109944</v>
      </c>
      <c r="I27" s="30">
        <f>SUM(B27:H27)</f>
        <v>307749</v>
      </c>
      <c r="J27" s="30">
        <v>80414</v>
      </c>
      <c r="K27" s="30">
        <f>SUM(I27:J27)</f>
        <v>388163</v>
      </c>
    </row>
    <row r="28" s="30" customFormat="1" ht="15"/>
    <row r="29" spans="1:11" s="30" customFormat="1" ht="15">
      <c r="A29" s="30" t="s">
        <v>102</v>
      </c>
      <c r="B29" s="30">
        <v>0</v>
      </c>
      <c r="C29" s="30">
        <v>0</v>
      </c>
      <c r="D29" s="30">
        <v>0</v>
      </c>
      <c r="E29" s="30">
        <v>0</v>
      </c>
      <c r="F29" s="30">
        <v>740</v>
      </c>
      <c r="G29" s="30">
        <v>0</v>
      </c>
      <c r="H29" s="30">
        <v>13222</v>
      </c>
      <c r="I29" s="30">
        <f>SUM(B29:H29)</f>
        <v>13962</v>
      </c>
      <c r="J29" s="30">
        <f>6864-6</f>
        <v>6858</v>
      </c>
      <c r="K29" s="30">
        <f>SUM(I29:J29)</f>
        <v>20820</v>
      </c>
    </row>
    <row r="30" spans="2:11" s="30" customFormat="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30" customFormat="1" ht="15.75" thickBot="1">
      <c r="A31" s="30" t="s">
        <v>88</v>
      </c>
      <c r="B31" s="4">
        <f aca="true" t="shared" si="2" ref="B31:K31">SUM(B27:B30)</f>
        <v>166725</v>
      </c>
      <c r="C31" s="4">
        <f t="shared" si="2"/>
        <v>0</v>
      </c>
      <c r="D31" s="4">
        <f t="shared" si="2"/>
        <v>25050</v>
      </c>
      <c r="E31" s="4">
        <f t="shared" si="2"/>
        <v>2479</v>
      </c>
      <c r="F31" s="4">
        <f t="shared" si="2"/>
        <v>4291</v>
      </c>
      <c r="G31" s="4">
        <v>0</v>
      </c>
      <c r="H31" s="4">
        <f t="shared" si="2"/>
        <v>123166</v>
      </c>
      <c r="I31" s="4">
        <f t="shared" si="2"/>
        <v>321711</v>
      </c>
      <c r="J31" s="4">
        <f t="shared" si="2"/>
        <v>87272</v>
      </c>
      <c r="K31" s="4">
        <f t="shared" si="2"/>
        <v>408983</v>
      </c>
    </row>
    <row r="32" s="30" customFormat="1" ht="15.75" thickTop="1"/>
    <row r="33" s="30" customFormat="1" ht="15"/>
    <row r="34" s="30" customFormat="1" ht="15"/>
    <row r="35" s="30" customFormat="1" ht="15"/>
    <row r="36" s="30" customFormat="1" ht="15"/>
    <row r="37" s="30" customFormat="1" ht="15"/>
    <row r="38" s="30" customFormat="1" ht="15"/>
    <row r="39" s="30" customFormat="1" ht="15"/>
    <row r="40" s="30" customFormat="1" ht="15"/>
    <row r="41" s="30" customFormat="1" ht="15"/>
    <row r="42" s="30" customFormat="1" ht="15"/>
    <row r="43" s="30" customFormat="1" ht="15"/>
    <row r="44" s="30" customFormat="1" ht="15"/>
    <row r="45" s="30" customFormat="1" ht="15"/>
    <row r="46" s="30" customFormat="1" ht="15"/>
    <row r="47" s="30" customFormat="1" ht="15"/>
    <row r="48" s="30" customFormat="1" ht="15"/>
    <row r="49" s="30" customFormat="1" ht="15"/>
    <row r="50" s="30" customFormat="1" ht="15"/>
  </sheetData>
  <sheetProtection/>
  <mergeCells count="1">
    <mergeCell ref="I7:I8"/>
  </mergeCells>
  <printOptions/>
  <pageMargins left="0.75" right="0.23" top="1" bottom="1" header="0.5" footer="0.5"/>
  <pageSetup fitToHeight="1" fitToWidth="1" horizontalDpi="600" verticalDpi="600" orientation="landscape" paperSize="9" scale="77" r:id="rId2"/>
  <headerFooter alignWithMargins="0">
    <oddFooter>&amp;R&amp;14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42">
      <selection activeCell="B66" sqref="B66"/>
    </sheetView>
  </sheetViews>
  <sheetFormatPr defaultColWidth="9.140625" defaultRowHeight="12.75"/>
  <cols>
    <col min="1" max="1" width="58.140625" style="59" customWidth="1"/>
    <col min="2" max="2" width="15.7109375" style="59" customWidth="1"/>
    <col min="3" max="3" width="3.7109375" style="59" customWidth="1"/>
    <col min="4" max="4" width="16.28125" style="59" customWidth="1"/>
    <col min="5" max="16384" width="9.140625" style="59" customWidth="1"/>
  </cols>
  <sheetData>
    <row r="1" spans="1:5" ht="15.75">
      <c r="A1" s="16" t="s">
        <v>89</v>
      </c>
      <c r="E1" s="70"/>
    </row>
    <row r="2" ht="15.75">
      <c r="A2" s="60" t="s">
        <v>24</v>
      </c>
    </row>
    <row r="4" ht="15.75">
      <c r="A4" s="29" t="s">
        <v>130</v>
      </c>
    </row>
    <row r="6" spans="2:4" s="62" customFormat="1" ht="15.75">
      <c r="B6" s="57" t="s">
        <v>6</v>
      </c>
      <c r="C6" s="57"/>
      <c r="D6" s="57" t="s">
        <v>76</v>
      </c>
    </row>
    <row r="7" spans="2:4" s="62" customFormat="1" ht="15.75">
      <c r="B7" s="57" t="s">
        <v>7</v>
      </c>
      <c r="C7" s="57"/>
      <c r="D7" s="57" t="s">
        <v>7</v>
      </c>
    </row>
    <row r="8" spans="2:4" s="62" customFormat="1" ht="15.75">
      <c r="B8" s="57" t="s">
        <v>10</v>
      </c>
      <c r="C8" s="57"/>
      <c r="D8" s="57" t="s">
        <v>10</v>
      </c>
    </row>
    <row r="9" spans="2:4" s="63" customFormat="1" ht="15.75">
      <c r="B9" s="25">
        <v>40359</v>
      </c>
      <c r="C9" s="25"/>
      <c r="D9" s="25">
        <v>39994</v>
      </c>
    </row>
    <row r="10" spans="2:4" s="63" customFormat="1" ht="15.75">
      <c r="B10" s="25" t="s">
        <v>39</v>
      </c>
      <c r="C10" s="25"/>
      <c r="D10" s="25" t="s">
        <v>39</v>
      </c>
    </row>
    <row r="12" spans="1:4" ht="15.75">
      <c r="A12" s="59" t="s">
        <v>50</v>
      </c>
      <c r="B12" s="59">
        <f>CIS!F23</f>
        <v>21268</v>
      </c>
      <c r="D12" s="59">
        <v>26230</v>
      </c>
    </row>
    <row r="14" ht="15.75">
      <c r="A14" s="59" t="s">
        <v>51</v>
      </c>
    </row>
    <row r="15" spans="1:4" ht="15.75">
      <c r="A15" s="59" t="s">
        <v>52</v>
      </c>
      <c r="B15" s="59">
        <v>8219</v>
      </c>
      <c r="D15" s="59">
        <f>6904+307+103+45-59-879+12+242-67</f>
        <v>6608</v>
      </c>
    </row>
    <row r="16" spans="1:4" ht="15.75">
      <c r="A16" s="59" t="s">
        <v>53</v>
      </c>
      <c r="B16" s="59">
        <v>2876</v>
      </c>
      <c r="D16" s="59">
        <f>-1-34+2225</f>
        <v>2190</v>
      </c>
    </row>
    <row r="17" spans="2:4" ht="15.75">
      <c r="B17" s="65"/>
      <c r="D17" s="65"/>
    </row>
    <row r="18" spans="1:4" ht="15.75">
      <c r="A18" s="59" t="s">
        <v>54</v>
      </c>
      <c r="B18" s="66">
        <f>SUM(B12:B17)</f>
        <v>32363</v>
      </c>
      <c r="D18" s="66">
        <f>SUM(D12:D17)</f>
        <v>35028</v>
      </c>
    </row>
    <row r="20" ht="15.75">
      <c r="A20" s="59" t="s">
        <v>55</v>
      </c>
    </row>
    <row r="21" spans="1:4" ht="15.75">
      <c r="A21" s="59" t="s">
        <v>80</v>
      </c>
      <c r="B21" s="76">
        <v>-20447</v>
      </c>
      <c r="D21" s="76">
        <f>-467-2018-102-22</f>
        <v>-2609</v>
      </c>
    </row>
    <row r="22" spans="1:4" ht="15.75">
      <c r="A22" s="59" t="s">
        <v>56</v>
      </c>
      <c r="B22" s="59">
        <v>12043</v>
      </c>
      <c r="D22" s="59">
        <v>-1508</v>
      </c>
    </row>
    <row r="23" spans="2:4" ht="15.75">
      <c r="B23" s="65"/>
      <c r="D23" s="65"/>
    </row>
    <row r="24" spans="1:4" ht="15.75">
      <c r="A24" s="59" t="s">
        <v>81</v>
      </c>
      <c r="B24" s="66">
        <f>SUM(B18,B21:B22)</f>
        <v>23959</v>
      </c>
      <c r="D24" s="66">
        <f>SUM(D18,D21:D22)</f>
        <v>30911</v>
      </c>
    </row>
    <row r="25" spans="1:4" ht="15.75">
      <c r="A25" s="59" t="s">
        <v>57</v>
      </c>
      <c r="B25" s="59">
        <v>-2872</v>
      </c>
      <c r="D25" s="59">
        <v>-2225</v>
      </c>
    </row>
    <row r="26" spans="1:4" ht="15.75">
      <c r="A26" s="59" t="s">
        <v>58</v>
      </c>
      <c r="B26" s="59">
        <v>-3055</v>
      </c>
      <c r="C26" s="66"/>
      <c r="D26" s="59">
        <v>-2978</v>
      </c>
    </row>
    <row r="27" spans="2:4" ht="15.75">
      <c r="B27" s="65"/>
      <c r="C27" s="66"/>
      <c r="D27" s="65"/>
    </row>
    <row r="28" spans="1:4" ht="15.75">
      <c r="A28" s="61" t="s">
        <v>59</v>
      </c>
      <c r="B28" s="67">
        <f>SUM(B24,B25:B26)</f>
        <v>18032</v>
      </c>
      <c r="C28" s="66"/>
      <c r="D28" s="67">
        <f>SUM(D24,D25:D26)</f>
        <v>25708</v>
      </c>
    </row>
    <row r="31" ht="15.75">
      <c r="A31" s="61" t="s">
        <v>60</v>
      </c>
    </row>
    <row r="32" spans="1:4" ht="15.75">
      <c r="A32" s="59" t="s">
        <v>61</v>
      </c>
      <c r="B32" s="59">
        <v>1</v>
      </c>
      <c r="D32" s="59">
        <v>1</v>
      </c>
    </row>
    <row r="33" spans="1:4" ht="15.75">
      <c r="A33" s="59" t="s">
        <v>62</v>
      </c>
      <c r="B33" s="59">
        <v>32</v>
      </c>
      <c r="D33" s="59">
        <v>34</v>
      </c>
    </row>
    <row r="34" spans="1:4" ht="15.75">
      <c r="A34" s="59" t="s">
        <v>103</v>
      </c>
      <c r="B34" s="59">
        <v>87</v>
      </c>
      <c r="D34" s="59">
        <v>22</v>
      </c>
    </row>
    <row r="35" spans="1:4" ht="15.75">
      <c r="A35" s="59" t="s">
        <v>104</v>
      </c>
      <c r="B35" s="59">
        <v>-12253</v>
      </c>
      <c r="D35" s="59">
        <v>-5832</v>
      </c>
    </row>
    <row r="36" spans="1:4" ht="15.75">
      <c r="A36" s="59" t="s">
        <v>63</v>
      </c>
      <c r="B36" s="59">
        <v>-416</v>
      </c>
      <c r="D36" s="59">
        <v>-7</v>
      </c>
    </row>
    <row r="37" spans="1:4" ht="15.75" hidden="1">
      <c r="A37" s="59" t="s">
        <v>64</v>
      </c>
      <c r="B37" s="59">
        <v>0</v>
      </c>
      <c r="D37" s="64">
        <v>0</v>
      </c>
    </row>
    <row r="39" spans="2:4" ht="15.75">
      <c r="B39" s="67">
        <f>SUM(B32:B38)</f>
        <v>-12549</v>
      </c>
      <c r="D39" s="67">
        <f>SUM(D32:D38)</f>
        <v>-5782</v>
      </c>
    </row>
    <row r="41" ht="15.75">
      <c r="A41" s="61" t="s">
        <v>65</v>
      </c>
    </row>
    <row r="42" spans="1:4" ht="15.75">
      <c r="A42" s="59" t="s">
        <v>66</v>
      </c>
      <c r="B42" s="76">
        <v>707</v>
      </c>
      <c r="D42" s="64">
        <v>-10132</v>
      </c>
    </row>
    <row r="43" spans="1:4" ht="15.75">
      <c r="A43" s="59" t="s">
        <v>67</v>
      </c>
      <c r="B43" s="59">
        <v>0</v>
      </c>
      <c r="D43" s="64">
        <v>-2501</v>
      </c>
    </row>
    <row r="44" spans="1:4" ht="15.75">
      <c r="A44" s="59" t="s">
        <v>131</v>
      </c>
      <c r="B44" s="59">
        <v>-1160</v>
      </c>
      <c r="D44" s="64">
        <v>0</v>
      </c>
    </row>
    <row r="46" spans="2:4" ht="15.75">
      <c r="B46" s="67">
        <f>SUM(B42:B45)</f>
        <v>-453</v>
      </c>
      <c r="C46" s="66"/>
      <c r="D46" s="67">
        <f>SUM(D42:D45)</f>
        <v>-12633</v>
      </c>
    </row>
    <row r="48" spans="1:4" ht="15.75">
      <c r="A48" s="61" t="s">
        <v>68</v>
      </c>
      <c r="B48" s="59">
        <f>SUM(B46,B39,B28)</f>
        <v>5030</v>
      </c>
      <c r="D48" s="59">
        <f>SUM(D46,D39,D28)</f>
        <v>7293</v>
      </c>
    </row>
    <row r="50" spans="1:4" ht="15.75">
      <c r="A50" s="61" t="s">
        <v>69</v>
      </c>
      <c r="B50" s="59">
        <v>-17007</v>
      </c>
      <c r="D50" s="59">
        <v>-3819</v>
      </c>
    </row>
    <row r="52" spans="1:4" ht="15.75">
      <c r="A52" s="61" t="s">
        <v>70</v>
      </c>
      <c r="B52" s="68">
        <f>SUM(B48:B51)</f>
        <v>-11977</v>
      </c>
      <c r="D52" s="68">
        <f>SUM(D48:D51)</f>
        <v>3474</v>
      </c>
    </row>
    <row r="55" ht="15.75">
      <c r="A55" s="61" t="s">
        <v>71</v>
      </c>
    </row>
    <row r="56" spans="1:4" ht="15.75">
      <c r="A56" s="59" t="s">
        <v>72</v>
      </c>
      <c r="B56" s="59">
        <f>CFP!C30</f>
        <v>27966</v>
      </c>
      <c r="D56" s="59">
        <v>37464</v>
      </c>
    </row>
    <row r="57" spans="1:4" ht="15.75">
      <c r="A57" s="59" t="s">
        <v>82</v>
      </c>
      <c r="B57" s="59">
        <f>CFP!C29</f>
        <v>6491</v>
      </c>
      <c r="D57" s="59">
        <v>5112</v>
      </c>
    </row>
    <row r="58" spans="1:4" ht="15.75">
      <c r="A58" s="59" t="s">
        <v>73</v>
      </c>
      <c r="B58" s="65">
        <v>-41003</v>
      </c>
      <c r="D58" s="65">
        <v>-34004</v>
      </c>
    </row>
    <row r="59" spans="2:4" ht="15.75">
      <c r="B59" s="66">
        <f>SUM(B56:B58)</f>
        <v>-6546</v>
      </c>
      <c r="C59" s="66"/>
      <c r="D59" s="66">
        <f>SUM(D56:D58)</f>
        <v>8572</v>
      </c>
    </row>
    <row r="60" spans="1:4" ht="15.75">
      <c r="A60" s="59" t="s">
        <v>83</v>
      </c>
      <c r="B60" s="66">
        <v>-5431</v>
      </c>
      <c r="D60" s="66">
        <v>-5098</v>
      </c>
    </row>
    <row r="61" spans="2:4" ht="16.5" thickBot="1">
      <c r="B61" s="69">
        <f>SUM(B59:B60)</f>
        <v>-11977</v>
      </c>
      <c r="D61" s="69">
        <f>SUM(D59:D60)</f>
        <v>3474</v>
      </c>
    </row>
    <row r="62" spans="2:4" ht="16.5" thickTop="1">
      <c r="B62" s="59">
        <f>B52-B61</f>
        <v>0</v>
      </c>
      <c r="D62" s="59">
        <f>D52-D61</f>
        <v>0</v>
      </c>
    </row>
  </sheetData>
  <sheetProtection/>
  <printOptions/>
  <pageMargins left="0.75" right="0.75" top="0.44" bottom="0.47" header="0.17" footer="0.17"/>
  <pageSetup fitToHeight="1" fitToWidth="1" horizontalDpi="600" verticalDpi="600" orientation="portrait" paperSize="9" scale="76" r:id="rId2"/>
  <headerFooter alignWithMargins="0">
    <oddFooter>&amp;R&amp;14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Loo</cp:lastModifiedBy>
  <cp:lastPrinted>2010-08-20T08:14:15Z</cp:lastPrinted>
  <dcterms:created xsi:type="dcterms:W3CDTF">2008-10-15T08:57:26Z</dcterms:created>
  <dcterms:modified xsi:type="dcterms:W3CDTF">2010-08-27T05:00:02Z</dcterms:modified>
  <cp:category/>
  <cp:version/>
  <cp:contentType/>
  <cp:contentStatus/>
</cp:coreProperties>
</file>